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7076" windowHeight="7368" firstSheet="4" activeTab="9"/>
  </bookViews>
  <sheets>
    <sheet name="ADMIS" sheetId="1" r:id="rId1"/>
    <sheet name="AJOURNES" sheetId="2" r:id="rId2"/>
    <sheet name="CHIMIE" sheetId="3" r:id="rId3"/>
    <sheet name="PHYSIQUE" sheetId="4" r:id="rId4"/>
    <sheet name="MATHS" sheetId="5" r:id="rId5"/>
    <sheet name="HISTOLOGIE" sheetId="6" r:id="rId6"/>
    <sheet name="EMBRYOLOGIE" sheetId="7" r:id="rId7"/>
    <sheet name="BIOCHIMIE" sheetId="8" r:id="rId8"/>
    <sheet name="CYTOPHYSIOLOGIE" sheetId="9" r:id="rId9"/>
    <sheet name="CYTOGENETIQUE" sheetId="10" r:id="rId10"/>
  </sheets>
  <calcPr calcId="124519"/>
</workbook>
</file>

<file path=xl/calcChain.xml><?xml version="1.0" encoding="utf-8"?>
<calcChain xmlns="http://schemas.openxmlformats.org/spreadsheetml/2006/main">
  <c r="K11" i="10"/>
  <c r="I11"/>
  <c r="G11"/>
  <c r="F11"/>
  <c r="K10"/>
  <c r="I10"/>
  <c r="G10"/>
  <c r="F10"/>
  <c r="K9"/>
  <c r="I9"/>
  <c r="G9"/>
  <c r="F9"/>
  <c r="K8"/>
  <c r="I8"/>
  <c r="G8"/>
  <c r="F8"/>
  <c r="F17" i="9"/>
  <c r="G17" s="1"/>
  <c r="I17" s="1"/>
  <c r="K17" s="1"/>
  <c r="F16"/>
  <c r="G16" s="1"/>
  <c r="I16" s="1"/>
  <c r="K16" s="1"/>
  <c r="F15"/>
  <c r="G15" s="1"/>
  <c r="I15" s="1"/>
  <c r="K15" s="1"/>
  <c r="F14"/>
  <c r="G14" s="1"/>
  <c r="I14" s="1"/>
  <c r="K14" s="1"/>
  <c r="F13"/>
  <c r="G13" s="1"/>
  <c r="I13" s="1"/>
  <c r="K13" s="1"/>
  <c r="F12"/>
  <c r="G12" s="1"/>
  <c r="I12" s="1"/>
  <c r="K12" s="1"/>
  <c r="F11"/>
  <c r="G11" s="1"/>
  <c r="I11" s="1"/>
  <c r="K11" s="1"/>
  <c r="F10"/>
  <c r="G10" s="1"/>
  <c r="I10" s="1"/>
  <c r="K10" s="1"/>
  <c r="F9"/>
  <c r="G9" s="1"/>
  <c r="I9" s="1"/>
  <c r="K9" s="1"/>
  <c r="F8"/>
  <c r="G8" s="1"/>
  <c r="I8" s="1"/>
  <c r="K8" s="1"/>
  <c r="G17" i="8"/>
  <c r="I17" s="1"/>
  <c r="K17" s="1"/>
  <c r="F17"/>
  <c r="G16"/>
  <c r="I16" s="1"/>
  <c r="K16" s="1"/>
  <c r="F16"/>
  <c r="G15"/>
  <c r="I15" s="1"/>
  <c r="K15" s="1"/>
  <c r="F15"/>
  <c r="G14"/>
  <c r="I14" s="1"/>
  <c r="K14" s="1"/>
  <c r="F14"/>
  <c r="G13"/>
  <c r="I13" s="1"/>
  <c r="K13" s="1"/>
  <c r="F13"/>
  <c r="G12"/>
  <c r="I12" s="1"/>
  <c r="K12" s="1"/>
  <c r="F11"/>
  <c r="G11" s="1"/>
  <c r="I11" s="1"/>
  <c r="K11" s="1"/>
  <c r="F10"/>
  <c r="G10" s="1"/>
  <c r="I10" s="1"/>
  <c r="K10" s="1"/>
  <c r="F9"/>
  <c r="G9" s="1"/>
  <c r="I9" s="1"/>
  <c r="K9" s="1"/>
  <c r="F8"/>
  <c r="G8" s="1"/>
  <c r="I8" s="1"/>
  <c r="K8" s="1"/>
  <c r="G18" i="7"/>
  <c r="H18" s="1"/>
  <c r="J18" s="1"/>
  <c r="L18" s="1"/>
  <c r="G17"/>
  <c r="H17" s="1"/>
  <c r="J17" s="1"/>
  <c r="L17" s="1"/>
  <c r="G16"/>
  <c r="H16" s="1"/>
  <c r="J16" s="1"/>
  <c r="L16" s="1"/>
  <c r="G15"/>
  <c r="H15" s="1"/>
  <c r="J15" s="1"/>
  <c r="L15" s="1"/>
  <c r="G14"/>
  <c r="H14" s="1"/>
  <c r="J14" s="1"/>
  <c r="L14" s="1"/>
  <c r="G13"/>
  <c r="H13" s="1"/>
  <c r="J13" s="1"/>
  <c r="L13" s="1"/>
  <c r="G12"/>
  <c r="H12" s="1"/>
  <c r="J12" s="1"/>
  <c r="L12" s="1"/>
  <c r="G11"/>
  <c r="H11" s="1"/>
  <c r="J11" s="1"/>
  <c r="L11" s="1"/>
  <c r="G10"/>
  <c r="H10" s="1"/>
  <c r="J10" s="1"/>
  <c r="L10" s="1"/>
  <c r="G9"/>
  <c r="H9" s="1"/>
  <c r="J9" s="1"/>
  <c r="L9" s="1"/>
  <c r="G8"/>
  <c r="H8" s="1"/>
  <c r="J8" s="1"/>
  <c r="L8" s="1"/>
  <c r="G19" i="6"/>
  <c r="H19" s="1"/>
  <c r="J19" s="1"/>
  <c r="L19" s="1"/>
  <c r="G18"/>
  <c r="H18" s="1"/>
  <c r="J18" s="1"/>
  <c r="L18" s="1"/>
  <c r="G17"/>
  <c r="H17" s="1"/>
  <c r="J17" s="1"/>
  <c r="L17" s="1"/>
  <c r="G16"/>
  <c r="H16" s="1"/>
  <c r="J16" s="1"/>
  <c r="L16" s="1"/>
  <c r="G15"/>
  <c r="H15" s="1"/>
  <c r="J15" s="1"/>
  <c r="L15" s="1"/>
  <c r="G14"/>
  <c r="H14" s="1"/>
  <c r="J14" s="1"/>
  <c r="L14" s="1"/>
  <c r="G13"/>
  <c r="H13" s="1"/>
  <c r="J13" s="1"/>
  <c r="L13" s="1"/>
  <c r="G12"/>
  <c r="H12" s="1"/>
  <c r="J12" s="1"/>
  <c r="L12" s="1"/>
  <c r="G11"/>
  <c r="H11" s="1"/>
  <c r="J11" s="1"/>
  <c r="L11" s="1"/>
  <c r="G10"/>
  <c r="H10" s="1"/>
  <c r="J10" s="1"/>
  <c r="L10" s="1"/>
  <c r="G9"/>
  <c r="H9" s="1"/>
  <c r="J9" s="1"/>
  <c r="L9" s="1"/>
  <c r="G8"/>
  <c r="H8" s="1"/>
  <c r="J8" s="1"/>
  <c r="L8" s="1"/>
  <c r="G10" i="5"/>
  <c r="I10" s="1"/>
  <c r="K10" s="1"/>
  <c r="F10"/>
  <c r="G9"/>
  <c r="I9" s="1"/>
  <c r="K9" s="1"/>
  <c r="F9"/>
  <c r="G8"/>
  <c r="I8" s="1"/>
  <c r="K8" s="1"/>
  <c r="F8"/>
  <c r="F14" i="4"/>
  <c r="G14" s="1"/>
  <c r="I14" s="1"/>
  <c r="K14" s="1"/>
  <c r="F13"/>
  <c r="G13" s="1"/>
  <c r="I13" s="1"/>
  <c r="K13" s="1"/>
  <c r="F12"/>
  <c r="G12" s="1"/>
  <c r="I12" s="1"/>
  <c r="K12" s="1"/>
  <c r="F11"/>
  <c r="G11" s="1"/>
  <c r="I11" s="1"/>
  <c r="K11" s="1"/>
  <c r="F10"/>
  <c r="G10" s="1"/>
  <c r="I10" s="1"/>
  <c r="K10" s="1"/>
  <c r="F9"/>
  <c r="G9" s="1"/>
  <c r="I9" s="1"/>
  <c r="K9" s="1"/>
  <c r="F8"/>
  <c r="G8" s="1"/>
  <c r="I8" s="1"/>
  <c r="K8" s="1"/>
  <c r="L11" i="3"/>
  <c r="J11"/>
  <c r="H11"/>
  <c r="G11"/>
  <c r="L10"/>
  <c r="J10"/>
  <c r="H10"/>
  <c r="G10"/>
  <c r="L9"/>
  <c r="J9"/>
  <c r="H9"/>
  <c r="G9"/>
  <c r="L8"/>
  <c r="J8"/>
  <c r="H8"/>
  <c r="G8"/>
</calcChain>
</file>

<file path=xl/sharedStrings.xml><?xml version="1.0" encoding="utf-8"?>
<sst xmlns="http://schemas.openxmlformats.org/spreadsheetml/2006/main" count="466" uniqueCount="150">
  <si>
    <t>UNIVERSITE DE CONSTANTINE 1</t>
  </si>
  <si>
    <t>admis j1</t>
  </si>
  <si>
    <t xml:space="preserve">INSTITUT DES SCIENCES VETERINAIRES </t>
  </si>
  <si>
    <t>admis j2</t>
  </si>
  <si>
    <t>ANNEE UNIVERSITAIRE 2018-2019</t>
  </si>
  <si>
    <t>Admis RAT</t>
  </si>
  <si>
    <t>Ajournés</t>
  </si>
  <si>
    <t xml:space="preserve">  PREMIERE ANNEE</t>
  </si>
  <si>
    <t>Ajournés juin + synth</t>
  </si>
  <si>
    <t>Ajournés Rat</t>
  </si>
  <si>
    <t>ETUDIANTS ADMIS</t>
  </si>
  <si>
    <t>N°</t>
  </si>
  <si>
    <t>NOMS</t>
  </si>
  <si>
    <t>PRENOMS</t>
  </si>
  <si>
    <t>Chimie 2</t>
  </si>
  <si>
    <t>Physique 2</t>
  </si>
  <si>
    <t>Math 2</t>
  </si>
  <si>
    <t>Histologie 2</t>
  </si>
  <si>
    <t xml:space="preserve">Embryologie 2 </t>
  </si>
  <si>
    <t>Biochimie 3</t>
  </si>
  <si>
    <t>Cytophysiologie 3</t>
  </si>
  <si>
    <t>Cytogénitique  2</t>
  </si>
  <si>
    <t>TOTAL</t>
  </si>
  <si>
    <t>Moy-Générale</t>
  </si>
  <si>
    <t>session</t>
  </si>
  <si>
    <t>Résultat</t>
  </si>
  <si>
    <t>ALAHOUM</t>
  </si>
  <si>
    <t>SAMAH</t>
  </si>
  <si>
    <t>admis</t>
  </si>
  <si>
    <t>synthese</t>
  </si>
  <si>
    <t>AZIZ</t>
  </si>
  <si>
    <t>RAYENE</t>
  </si>
  <si>
    <t>BENYAHOUB</t>
  </si>
  <si>
    <t xml:space="preserve">CHAIMA </t>
  </si>
  <si>
    <t>DJEHA</t>
  </si>
  <si>
    <t>ABDERRAHMANE</t>
  </si>
  <si>
    <t>DRISSI</t>
  </si>
  <si>
    <t>MOHAMED CHERIF AMINE</t>
  </si>
  <si>
    <t>ZEHOUANI</t>
  </si>
  <si>
    <t>TAKIEDDINE</t>
  </si>
  <si>
    <t>DELIBERATIONS    RATTRAPAE</t>
  </si>
  <si>
    <t xml:space="preserve">Chimie </t>
  </si>
  <si>
    <t xml:space="preserve">Physique </t>
  </si>
  <si>
    <t xml:space="preserve">Math </t>
  </si>
  <si>
    <t xml:space="preserve">Histologie </t>
  </si>
  <si>
    <t xml:space="preserve">Embriologie </t>
  </si>
  <si>
    <t xml:space="preserve">Biochimie </t>
  </si>
  <si>
    <t xml:space="preserve">Cytophysiologie </t>
  </si>
  <si>
    <t xml:space="preserve">Cytogénitique </t>
  </si>
  <si>
    <t>BEDJAOUI</t>
  </si>
  <si>
    <t>RIHAM</t>
  </si>
  <si>
    <t>ajournee</t>
  </si>
  <si>
    <t>KHEMOUM</t>
  </si>
  <si>
    <t>NOUR EL HOUDA</t>
  </si>
  <si>
    <t>rattrapage</t>
  </si>
  <si>
    <t>MOHAMED OUSSAID</t>
  </si>
  <si>
    <t>IMED</t>
  </si>
  <si>
    <t>DENECHE</t>
  </si>
  <si>
    <t>RANIA YASMINE</t>
  </si>
  <si>
    <t>BOUROUIS</t>
  </si>
  <si>
    <t>ADIM CHEMS EDDINE</t>
  </si>
  <si>
    <t>BEIDA</t>
  </si>
  <si>
    <t>SOFIA</t>
  </si>
  <si>
    <t>BOUDERAZ</t>
  </si>
  <si>
    <t>ASMA</t>
  </si>
  <si>
    <t>KELAIAIA</t>
  </si>
  <si>
    <t>AYA</t>
  </si>
  <si>
    <t>ARAR</t>
  </si>
  <si>
    <t>HADIL</t>
  </si>
  <si>
    <t>juin</t>
  </si>
  <si>
    <t>ABBACI</t>
  </si>
  <si>
    <t>RAID MESSAOUD</t>
  </si>
  <si>
    <t>KECHOUT</t>
  </si>
  <si>
    <t>BOUSSAHA</t>
  </si>
  <si>
    <t>AMINA</t>
  </si>
  <si>
    <t>BENOTMANE</t>
  </si>
  <si>
    <t>FARES ABDERRACHID</t>
  </si>
  <si>
    <t>YAHIA</t>
  </si>
  <si>
    <t>KHALIL</t>
  </si>
  <si>
    <t>BILLAMI</t>
  </si>
  <si>
    <t>MOHAMED BADREDDINE</t>
  </si>
  <si>
    <t>BOULESSAS</t>
  </si>
  <si>
    <t>SEOUDI</t>
  </si>
  <si>
    <t>CHAIB</t>
  </si>
  <si>
    <t>MEHDI</t>
  </si>
  <si>
    <t>MALLEM</t>
  </si>
  <si>
    <t>TAREK</t>
  </si>
  <si>
    <t>MANSOURI</t>
  </si>
  <si>
    <t>MOHAMED IMAM</t>
  </si>
  <si>
    <t>CHEMALI</t>
  </si>
  <si>
    <t>AMANI</t>
  </si>
  <si>
    <t>CHEBOUBA</t>
  </si>
  <si>
    <t>ANIS MOHAMED SAFOUANE</t>
  </si>
  <si>
    <t>BOUDJELLAL</t>
  </si>
  <si>
    <t>KHAOULA</t>
  </si>
  <si>
    <t>BENMERKHI</t>
  </si>
  <si>
    <t>HANI HAHA EDDINE</t>
  </si>
  <si>
    <t>BENAMOR</t>
  </si>
  <si>
    <t>NESRINE</t>
  </si>
  <si>
    <t>CHEBRI</t>
  </si>
  <si>
    <t>MOHAMED</t>
  </si>
  <si>
    <t>ZIDOUN</t>
  </si>
  <si>
    <t>HAYAME</t>
  </si>
  <si>
    <t>BENKHEDIDJA</t>
  </si>
  <si>
    <t>YAMINA</t>
  </si>
  <si>
    <t>LARBI</t>
  </si>
  <si>
    <t>CHAIMA</t>
  </si>
  <si>
    <t>REZKALLAH</t>
  </si>
  <si>
    <t>AFAF</t>
  </si>
  <si>
    <t>DELIBERATIONS    RATTRAPAGE</t>
  </si>
  <si>
    <t>ETUDIANTS AJOURNES</t>
  </si>
  <si>
    <t>PREMIERE ANNEE DV</t>
  </si>
  <si>
    <t>Module: Chimie (coef:2)</t>
  </si>
  <si>
    <t>Enseignant responsable: Dr.BOUCHAMENI.</t>
  </si>
  <si>
    <t>C1</t>
  </si>
  <si>
    <t>C2</t>
  </si>
  <si>
    <t>C3</t>
  </si>
  <si>
    <t>MOY</t>
  </si>
  <si>
    <t>MOYC</t>
  </si>
  <si>
    <t>Synth(/20)</t>
  </si>
  <si>
    <t>Max</t>
  </si>
  <si>
    <t>Rat(/20)</t>
  </si>
  <si>
    <t>ZEFZOUF</t>
  </si>
  <si>
    <t>FATEH</t>
  </si>
  <si>
    <t>Enseignant responsable: Dr. SEGNI</t>
  </si>
  <si>
    <t xml:space="preserve">NOM </t>
  </si>
  <si>
    <t>PRENOM</t>
  </si>
  <si>
    <t>Moy</t>
  </si>
  <si>
    <t>MoyC</t>
  </si>
  <si>
    <t>GUELLALI</t>
  </si>
  <si>
    <t>AHMED</t>
  </si>
  <si>
    <t>LAROUS</t>
  </si>
  <si>
    <t>SAMOUEL SKANDER</t>
  </si>
  <si>
    <t>Module: Math (coef:2)</t>
  </si>
  <si>
    <t>Enseignant responsable: Dr BEGHRICHE</t>
  </si>
  <si>
    <t>Module: Histologie (coef:2)</t>
  </si>
  <si>
    <t>Enseignant responsable: Dr. Riachi F.</t>
  </si>
  <si>
    <t>ROUABAH</t>
  </si>
  <si>
    <t>IHAB</t>
  </si>
  <si>
    <t>DROUA</t>
  </si>
  <si>
    <t>ABDELKADER SABRI</t>
  </si>
  <si>
    <t>Module: Embryologie (coef:2)</t>
  </si>
  <si>
    <t>Enseignant responsable: Dr. DJEFFAL S.</t>
  </si>
  <si>
    <t>Module: BIOCHIMIE</t>
  </si>
  <si>
    <t>Enseignant responsable: Pr MEKROUD A.</t>
  </si>
  <si>
    <t>Syn/20</t>
  </si>
  <si>
    <t>Module: Cyto-Physiologie (coef:3)</t>
  </si>
  <si>
    <t>Enseignant responsable: Dr. Choudar N.</t>
  </si>
  <si>
    <t>Module: Cyto-Génétique (coef:2)</t>
  </si>
  <si>
    <t>Enseignant responsable: Dr. ABDELDJALIL MC.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</si>
</sst>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3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sz val="14"/>
      <name val="Times New Roman"/>
      <family val="1"/>
    </font>
    <font>
      <sz val="12"/>
      <color theme="0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sz val="16"/>
      <name val="Times New Roman"/>
      <family val="1"/>
    </font>
    <font>
      <sz val="14"/>
      <color theme="1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18" fillId="0" borderId="0"/>
  </cellStyleXfs>
  <cellXfs count="165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textRotation="180"/>
    </xf>
    <xf numFmtId="0" fontId="6" fillId="2" borderId="2" xfId="0" applyFont="1" applyFill="1" applyBorder="1" applyAlignment="1">
      <alignment horizontal="center" vertical="center" textRotation="180"/>
    </xf>
    <xf numFmtId="0" fontId="4" fillId="2" borderId="2" xfId="0" applyFont="1" applyFill="1" applyBorder="1" applyAlignment="1">
      <alignment horizontal="center" vertical="center" textRotation="180"/>
    </xf>
    <xf numFmtId="0" fontId="7" fillId="2" borderId="2" xfId="0" applyFont="1" applyFill="1" applyBorder="1" applyAlignment="1">
      <alignment horizontal="center" vertical="center" textRotation="180"/>
    </xf>
    <xf numFmtId="0" fontId="10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2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12" fillId="2" borderId="0" xfId="0" applyFont="1" applyFill="1"/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Fill="1"/>
    <xf numFmtId="0" fontId="12" fillId="0" borderId="0" xfId="0" applyFont="1"/>
    <xf numFmtId="0" fontId="16" fillId="0" borderId="0" xfId="0" applyFont="1"/>
    <xf numFmtId="0" fontId="1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left"/>
    </xf>
    <xf numFmtId="0" fontId="13" fillId="2" borderId="0" xfId="0" applyFont="1" applyFill="1"/>
    <xf numFmtId="0" fontId="17" fillId="0" borderId="2" xfId="0" applyFont="1" applyFill="1" applyBorder="1"/>
    <xf numFmtId="0" fontId="17" fillId="0" borderId="0" xfId="0" applyFont="1" applyFill="1"/>
    <xf numFmtId="0" fontId="14" fillId="2" borderId="0" xfId="0" applyFont="1" applyFill="1"/>
    <xf numFmtId="0" fontId="10" fillId="0" borderId="0" xfId="0" applyFont="1" applyFill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2" applyNumberFormat="1" applyFont="1" applyFill="1" applyBorder="1" applyAlignment="1">
      <alignment horizontal="center"/>
    </xf>
    <xf numFmtId="0" fontId="5" fillId="2" borderId="2" xfId="0" applyFont="1" applyFill="1" applyBorder="1"/>
    <xf numFmtId="2" fontId="10" fillId="2" borderId="2" xfId="0" applyNumberFormat="1" applyFont="1" applyFill="1" applyBorder="1" applyAlignment="1">
      <alignment horizontal="center"/>
    </xf>
    <xf numFmtId="2" fontId="19" fillId="2" borderId="2" xfId="0" applyNumberFormat="1" applyFont="1" applyFill="1" applyBorder="1" applyAlignment="1">
      <alignment horizontal="center"/>
    </xf>
    <xf numFmtId="2" fontId="19" fillId="2" borderId="5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/>
      <protection hidden="1"/>
    </xf>
    <xf numFmtId="2" fontId="19" fillId="2" borderId="6" xfId="0" applyNumberFormat="1" applyFont="1" applyFill="1" applyBorder="1" applyAlignment="1">
      <alignment horizontal="center"/>
    </xf>
    <xf numFmtId="2" fontId="20" fillId="2" borderId="6" xfId="0" applyNumberFormat="1" applyFont="1" applyFill="1" applyBorder="1" applyAlignment="1">
      <alignment horizontal="center"/>
    </xf>
    <xf numFmtId="2" fontId="19" fillId="2" borderId="7" xfId="0" applyNumberFormat="1" applyFont="1" applyFill="1" applyBorder="1" applyAlignment="1">
      <alignment horizontal="center"/>
    </xf>
    <xf numFmtId="0" fontId="2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20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>
      <alignment horizontal="center"/>
    </xf>
    <xf numFmtId="2" fontId="20" fillId="2" borderId="0" xfId="0" applyNumberFormat="1" applyFont="1" applyFill="1"/>
    <xf numFmtId="2" fontId="20" fillId="2" borderId="0" xfId="0" applyNumberFormat="1" applyFont="1" applyFill="1" applyProtection="1">
      <protection locked="0"/>
    </xf>
    <xf numFmtId="2" fontId="20" fillId="2" borderId="0" xfId="0" applyNumberFormat="1" applyFont="1" applyFill="1" applyBorder="1"/>
    <xf numFmtId="2" fontId="17" fillId="2" borderId="0" xfId="0" applyNumberFormat="1" applyFont="1" applyFill="1"/>
    <xf numFmtId="0" fontId="20" fillId="2" borderId="0" xfId="0" applyFont="1" applyFill="1" applyProtection="1">
      <protection locked="0"/>
    </xf>
    <xf numFmtId="0" fontId="17" fillId="2" borderId="0" xfId="0" applyFont="1" applyFill="1"/>
    <xf numFmtId="0" fontId="5" fillId="2" borderId="0" xfId="0" applyFont="1" applyFill="1" applyAlignment="1">
      <alignment horizontal="left"/>
    </xf>
    <xf numFmtId="0" fontId="17" fillId="2" borderId="0" xfId="0" applyFont="1" applyFill="1" applyProtection="1">
      <protection locked="0"/>
    </xf>
    <xf numFmtId="2" fontId="17" fillId="2" borderId="0" xfId="0" applyNumberFormat="1" applyFont="1" applyFill="1" applyProtection="1">
      <protection locked="0"/>
    </xf>
    <xf numFmtId="2" fontId="17" fillId="2" borderId="0" xfId="0" applyNumberFormat="1" applyFont="1" applyFill="1" applyBorder="1"/>
    <xf numFmtId="0" fontId="14" fillId="2" borderId="2" xfId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2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 applyProtection="1">
      <alignment horizontal="center" vertical="center"/>
      <protection hidden="1"/>
    </xf>
    <xf numFmtId="2" fontId="20" fillId="2" borderId="2" xfId="0" applyNumberFormat="1" applyFont="1" applyFill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2" fontId="14" fillId="0" borderId="8" xfId="0" applyNumberFormat="1" applyFont="1" applyFill="1" applyBorder="1" applyAlignment="1">
      <alignment horizontal="center" vertical="center"/>
    </xf>
    <xf numFmtId="0" fontId="14" fillId="2" borderId="8" xfId="1" applyFont="1" applyFill="1" applyBorder="1" applyAlignment="1" applyProtection="1">
      <alignment horizontal="center"/>
      <protection locked="0"/>
    </xf>
    <xf numFmtId="2" fontId="19" fillId="0" borderId="2" xfId="0" applyNumberFormat="1" applyFont="1" applyBorder="1" applyAlignment="1">
      <alignment horizontal="center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Protection="1">
      <protection hidden="1"/>
    </xf>
    <xf numFmtId="0" fontId="5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/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0" xfId="0" applyFont="1" applyProtection="1">
      <protection locked="0"/>
    </xf>
    <xf numFmtId="0" fontId="12" fillId="0" borderId="0" xfId="0" applyFont="1" applyBorder="1"/>
    <xf numFmtId="0" fontId="10" fillId="0" borderId="0" xfId="0" applyFont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2" fontId="21" fillId="0" borderId="2" xfId="0" applyNumberFormat="1" applyFont="1" applyBorder="1" applyAlignment="1">
      <alignment horizontal="center"/>
    </xf>
    <xf numFmtId="164" fontId="5" fillId="2" borderId="2" xfId="0" applyNumberFormat="1" applyFont="1" applyFill="1" applyBorder="1" applyAlignment="1" applyProtection="1">
      <alignment horizontal="center"/>
      <protection hidden="1"/>
    </xf>
    <xf numFmtId="164" fontId="5" fillId="0" borderId="2" xfId="0" applyNumberFormat="1" applyFont="1" applyBorder="1" applyAlignment="1" applyProtection="1">
      <alignment horizontal="center"/>
      <protection hidden="1"/>
    </xf>
    <xf numFmtId="2" fontId="12" fillId="0" borderId="2" xfId="0" applyNumberFormat="1" applyFont="1" applyBorder="1"/>
    <xf numFmtId="0" fontId="17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 applyProtection="1">
      <alignment horizontal="center"/>
      <protection hidden="1"/>
    </xf>
    <xf numFmtId="2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22" fillId="0" borderId="0" xfId="0" applyNumberFormat="1" applyFont="1" applyAlignment="1" applyProtection="1">
      <alignment horizontal="center"/>
      <protection locked="0"/>
    </xf>
    <xf numFmtId="0" fontId="6" fillId="2" borderId="2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2" fontId="14" fillId="0" borderId="2" xfId="1" applyNumberFormat="1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/>
    <xf numFmtId="2" fontId="21" fillId="0" borderId="2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4" fillId="0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/>
      <protection locked="0"/>
    </xf>
    <xf numFmtId="0" fontId="10" fillId="0" borderId="2" xfId="0" applyNumberFormat="1" applyFont="1" applyFill="1" applyBorder="1" applyAlignment="1">
      <alignment horizontal="center"/>
    </xf>
    <xf numFmtId="0" fontId="4" fillId="0" borderId="2" xfId="0" applyFont="1" applyFill="1" applyBorder="1"/>
    <xf numFmtId="2" fontId="12" fillId="0" borderId="2" xfId="0" applyNumberFormat="1" applyFont="1" applyFill="1" applyBorder="1" applyAlignment="1">
      <alignment horizontal="center"/>
    </xf>
    <xf numFmtId="2" fontId="19" fillId="0" borderId="2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 applyProtection="1">
      <alignment horizontal="center" vertical="center"/>
      <protection hidden="1"/>
    </xf>
    <xf numFmtId="164" fontId="10" fillId="0" borderId="6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2" fontId="5" fillId="0" borderId="0" xfId="0" applyNumberFormat="1" applyFont="1"/>
    <xf numFmtId="2" fontId="20" fillId="0" borderId="0" xfId="0" applyNumberFormat="1" applyFont="1" applyAlignment="1" applyProtection="1">
      <alignment horizontal="center"/>
      <protection locked="0"/>
    </xf>
    <xf numFmtId="2" fontId="20" fillId="0" borderId="0" xfId="0" applyNumberFormat="1" applyFont="1" applyAlignment="1" applyProtection="1">
      <alignment horizontal="center"/>
      <protection locked="0"/>
    </xf>
    <xf numFmtId="0" fontId="0" fillId="0" borderId="0" xfId="0" applyAlignment="1"/>
    <xf numFmtId="2" fontId="20" fillId="0" borderId="0" xfId="0" applyNumberFormat="1" applyFont="1" applyProtection="1">
      <protection locked="0"/>
    </xf>
    <xf numFmtId="0" fontId="6" fillId="2" borderId="2" xfId="1" applyFont="1" applyFill="1" applyBorder="1" applyAlignment="1">
      <alignment horizontal="left"/>
    </xf>
    <xf numFmtId="2" fontId="6" fillId="0" borderId="2" xfId="1" applyNumberFormat="1" applyFont="1" applyBorder="1" applyAlignment="1">
      <alignment horizontal="left"/>
    </xf>
    <xf numFmtId="2" fontId="6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left" vertical="center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>
      <alignment horizontal="center"/>
    </xf>
    <xf numFmtId="2" fontId="21" fillId="0" borderId="6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_Feuil1" xfId="2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C6" sqref="C6"/>
    </sheetView>
  </sheetViews>
  <sheetFormatPr baseColWidth="10" defaultRowHeight="14.4"/>
  <cols>
    <col min="2" max="2" width="19.77734375" bestFit="1" customWidth="1"/>
    <col min="3" max="3" width="28.44140625" bestFit="1" customWidth="1"/>
    <col min="4" max="6" width="6" bestFit="1" customWidth="1"/>
    <col min="8" max="11" width="6" bestFit="1" customWidth="1"/>
    <col min="12" max="12" width="7.109375" bestFit="1" customWidth="1"/>
  </cols>
  <sheetData>
    <row r="1" spans="1:15" ht="15.6">
      <c r="A1" s="1"/>
      <c r="B1" s="2"/>
      <c r="C1" s="2"/>
      <c r="D1" s="3"/>
      <c r="E1" s="4"/>
      <c r="F1" s="5"/>
      <c r="G1" s="5" t="s">
        <v>0</v>
      </c>
      <c r="H1" s="6"/>
      <c r="I1" s="4"/>
      <c r="J1" s="3"/>
      <c r="K1" s="3"/>
      <c r="L1" s="3"/>
      <c r="M1" s="3"/>
      <c r="N1" s="7"/>
      <c r="O1" s="7"/>
    </row>
    <row r="2" spans="1:15" ht="15.6">
      <c r="A2" s="1"/>
      <c r="B2" s="29" t="s">
        <v>1</v>
      </c>
      <c r="C2" s="30">
        <v>94</v>
      </c>
      <c r="D2" s="3"/>
      <c r="E2" s="4"/>
      <c r="F2" s="5"/>
      <c r="G2" s="5" t="s">
        <v>2</v>
      </c>
      <c r="H2" s="6"/>
      <c r="I2" s="4"/>
      <c r="J2" s="3"/>
      <c r="K2" s="3"/>
      <c r="L2" s="3"/>
      <c r="M2" s="3"/>
      <c r="N2" s="7"/>
      <c r="O2" s="7"/>
    </row>
    <row r="3" spans="1:15" ht="15.6">
      <c r="A3" s="1"/>
      <c r="B3" s="29" t="s">
        <v>3</v>
      </c>
      <c r="C3" s="30">
        <v>6</v>
      </c>
      <c r="D3" s="8" t="s">
        <v>4</v>
      </c>
      <c r="E3" s="9"/>
      <c r="F3" s="9"/>
      <c r="G3" s="9"/>
      <c r="H3" s="9"/>
      <c r="I3" s="9"/>
      <c r="J3" s="9"/>
      <c r="K3" s="3"/>
      <c r="L3" s="3"/>
      <c r="M3" s="3"/>
      <c r="N3" s="7"/>
      <c r="O3" s="7"/>
    </row>
    <row r="4" spans="1:15" ht="15.6">
      <c r="A4" s="1"/>
      <c r="B4" s="29" t="s">
        <v>5</v>
      </c>
      <c r="C4" s="30">
        <v>5</v>
      </c>
      <c r="D4" s="10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7"/>
      <c r="O4" s="7"/>
    </row>
    <row r="5" spans="1:15" ht="15.6">
      <c r="A5" s="1"/>
      <c r="B5" s="29" t="s">
        <v>6</v>
      </c>
      <c r="C5" s="31">
        <v>30</v>
      </c>
      <c r="D5" s="11"/>
      <c r="E5" s="11"/>
      <c r="F5" s="11"/>
      <c r="G5" s="11" t="s">
        <v>7</v>
      </c>
      <c r="H5" s="11"/>
      <c r="I5" s="11"/>
      <c r="J5" s="11"/>
      <c r="K5" s="11"/>
      <c r="L5" s="12">
        <v>43737</v>
      </c>
      <c r="M5" s="12"/>
      <c r="N5" s="7"/>
      <c r="O5" s="7"/>
    </row>
    <row r="6" spans="1:15" ht="15.6">
      <c r="A6" s="1"/>
      <c r="B6" s="26" t="s">
        <v>8</v>
      </c>
      <c r="C6" s="27">
        <v>18</v>
      </c>
      <c r="D6" s="3"/>
      <c r="E6" s="3"/>
      <c r="F6" s="11"/>
      <c r="G6" s="3"/>
      <c r="H6" s="11"/>
      <c r="I6" s="3"/>
      <c r="J6" s="3"/>
      <c r="K6" s="11"/>
      <c r="L6" s="11"/>
      <c r="M6" s="11"/>
      <c r="N6" s="7"/>
      <c r="O6" s="7"/>
    </row>
    <row r="7" spans="1:15" ht="15.6">
      <c r="A7" s="1"/>
      <c r="B7" s="26" t="s">
        <v>9</v>
      </c>
      <c r="C7" s="28">
        <v>12</v>
      </c>
      <c r="D7" s="4"/>
      <c r="E7" s="10" t="s">
        <v>10</v>
      </c>
      <c r="F7" s="10"/>
      <c r="G7" s="10"/>
      <c r="H7" s="10"/>
      <c r="I7" s="10"/>
      <c r="J7" s="4"/>
      <c r="K7" s="13"/>
      <c r="L7" s="13"/>
      <c r="M7" s="3"/>
      <c r="N7" s="7"/>
      <c r="O7" s="7"/>
    </row>
    <row r="8" spans="1:15" ht="95.4">
      <c r="A8" s="14" t="s">
        <v>11</v>
      </c>
      <c r="B8" s="15" t="s">
        <v>12</v>
      </c>
      <c r="C8" s="15" t="s">
        <v>13</v>
      </c>
      <c r="D8" s="16" t="s">
        <v>14</v>
      </c>
      <c r="E8" s="17" t="s">
        <v>15</v>
      </c>
      <c r="F8" s="17" t="s">
        <v>16</v>
      </c>
      <c r="G8" s="17" t="s">
        <v>17</v>
      </c>
      <c r="H8" s="17" t="s">
        <v>18</v>
      </c>
      <c r="I8" s="17" t="s">
        <v>19</v>
      </c>
      <c r="J8" s="17" t="s">
        <v>20</v>
      </c>
      <c r="K8" s="17" t="s">
        <v>21</v>
      </c>
      <c r="L8" s="17" t="s">
        <v>22</v>
      </c>
      <c r="M8" s="17" t="s">
        <v>23</v>
      </c>
      <c r="N8" s="18" t="s">
        <v>24</v>
      </c>
      <c r="O8" s="19" t="s">
        <v>25</v>
      </c>
    </row>
    <row r="9" spans="1:15" ht="18">
      <c r="A9" s="20">
        <v>5</v>
      </c>
      <c r="B9" s="21" t="s">
        <v>26</v>
      </c>
      <c r="C9" s="21" t="s">
        <v>27</v>
      </c>
      <c r="D9" s="22">
        <v>28.833333333333332</v>
      </c>
      <c r="E9" s="23">
        <v>20</v>
      </c>
      <c r="F9" s="23">
        <v>27.5</v>
      </c>
      <c r="G9" s="23">
        <v>18</v>
      </c>
      <c r="H9" s="23">
        <v>16.833333333333332</v>
      </c>
      <c r="I9" s="23">
        <v>15</v>
      </c>
      <c r="J9" s="23">
        <v>30</v>
      </c>
      <c r="K9" s="23">
        <v>24.5</v>
      </c>
      <c r="L9" s="23">
        <v>180.66666666666666</v>
      </c>
      <c r="M9" s="23">
        <v>10.037037037037036</v>
      </c>
      <c r="N9" s="24" t="s">
        <v>28</v>
      </c>
      <c r="O9" s="25" t="s">
        <v>29</v>
      </c>
    </row>
    <row r="10" spans="1:15" ht="18">
      <c r="A10" s="20">
        <v>11</v>
      </c>
      <c r="B10" s="21" t="s">
        <v>30</v>
      </c>
      <c r="C10" s="21" t="s">
        <v>31</v>
      </c>
      <c r="D10" s="22">
        <v>31.333333333333332</v>
      </c>
      <c r="E10" s="23">
        <v>20</v>
      </c>
      <c r="F10" s="23">
        <v>21</v>
      </c>
      <c r="G10" s="23">
        <v>14.333333333333334</v>
      </c>
      <c r="H10" s="23">
        <v>21</v>
      </c>
      <c r="I10" s="23">
        <v>19.5</v>
      </c>
      <c r="J10" s="23">
        <v>45</v>
      </c>
      <c r="K10" s="23">
        <v>23.5</v>
      </c>
      <c r="L10" s="23">
        <v>195.66666666666666</v>
      </c>
      <c r="M10" s="23">
        <v>10.87037037037037</v>
      </c>
      <c r="N10" s="24" t="s">
        <v>28</v>
      </c>
      <c r="O10" s="25" t="s">
        <v>29</v>
      </c>
    </row>
    <row r="11" spans="1:15" ht="18">
      <c r="A11" s="20">
        <v>34</v>
      </c>
      <c r="B11" s="21" t="s">
        <v>32</v>
      </c>
      <c r="C11" s="21" t="s">
        <v>33</v>
      </c>
      <c r="D11" s="22">
        <v>25.666666666666668</v>
      </c>
      <c r="E11" s="23">
        <v>20</v>
      </c>
      <c r="F11" s="23">
        <v>34</v>
      </c>
      <c r="G11" s="23">
        <v>13</v>
      </c>
      <c r="H11" s="23">
        <v>18</v>
      </c>
      <c r="I11" s="23">
        <v>18.75</v>
      </c>
      <c r="J11" s="23">
        <v>39.75</v>
      </c>
      <c r="K11" s="23">
        <v>20</v>
      </c>
      <c r="L11" s="23">
        <v>189.16666666666669</v>
      </c>
      <c r="M11" s="23">
        <v>10.50925925925926</v>
      </c>
      <c r="N11" s="24" t="s">
        <v>28</v>
      </c>
      <c r="O11" s="25" t="s">
        <v>29</v>
      </c>
    </row>
    <row r="12" spans="1:15" ht="18">
      <c r="A12" s="20">
        <v>66</v>
      </c>
      <c r="B12" s="21" t="s">
        <v>34</v>
      </c>
      <c r="C12" s="21" t="s">
        <v>35</v>
      </c>
      <c r="D12" s="22">
        <v>21.5</v>
      </c>
      <c r="E12" s="23">
        <v>14</v>
      </c>
      <c r="F12" s="23">
        <v>28</v>
      </c>
      <c r="G12" s="23">
        <v>20</v>
      </c>
      <c r="H12" s="23">
        <v>26</v>
      </c>
      <c r="I12" s="23">
        <v>21.75</v>
      </c>
      <c r="J12" s="23">
        <v>25.5</v>
      </c>
      <c r="K12" s="23">
        <v>24</v>
      </c>
      <c r="L12" s="23">
        <v>180.75</v>
      </c>
      <c r="M12" s="23">
        <v>10.041666666666666</v>
      </c>
      <c r="N12" s="24" t="s">
        <v>28</v>
      </c>
      <c r="O12" s="25" t="s">
        <v>29</v>
      </c>
    </row>
    <row r="13" spans="1:15" ht="18">
      <c r="A13" s="20">
        <v>68</v>
      </c>
      <c r="B13" s="21" t="s">
        <v>36</v>
      </c>
      <c r="C13" s="21" t="s">
        <v>37</v>
      </c>
      <c r="D13" s="22">
        <v>20.5</v>
      </c>
      <c r="E13" s="23">
        <v>32</v>
      </c>
      <c r="F13" s="23">
        <v>16</v>
      </c>
      <c r="G13" s="23">
        <v>26</v>
      </c>
      <c r="H13" s="23">
        <v>20</v>
      </c>
      <c r="I13" s="23">
        <v>15.75</v>
      </c>
      <c r="J13" s="23">
        <v>32.25</v>
      </c>
      <c r="K13" s="23">
        <v>18.25</v>
      </c>
      <c r="L13" s="23">
        <v>180.75</v>
      </c>
      <c r="M13" s="23">
        <v>10.041666666666666</v>
      </c>
      <c r="N13" s="24" t="s">
        <v>28</v>
      </c>
      <c r="O13" s="25" t="s">
        <v>29</v>
      </c>
    </row>
    <row r="14" spans="1:15" ht="18">
      <c r="A14" s="20">
        <v>129</v>
      </c>
      <c r="B14" s="21" t="s">
        <v>38</v>
      </c>
      <c r="C14" s="21" t="s">
        <v>39</v>
      </c>
      <c r="D14" s="22">
        <v>20</v>
      </c>
      <c r="E14" s="23">
        <v>22.5</v>
      </c>
      <c r="F14" s="23">
        <v>28</v>
      </c>
      <c r="G14" s="23">
        <v>19</v>
      </c>
      <c r="H14" s="23">
        <v>20</v>
      </c>
      <c r="I14" s="23">
        <v>24</v>
      </c>
      <c r="J14" s="23">
        <v>27</v>
      </c>
      <c r="K14" s="23">
        <v>20.25</v>
      </c>
      <c r="L14" s="23">
        <v>180.75</v>
      </c>
      <c r="M14" s="23">
        <v>10.041666666666666</v>
      </c>
      <c r="N14" s="24" t="s">
        <v>28</v>
      </c>
      <c r="O14" s="25" t="s">
        <v>29</v>
      </c>
    </row>
  </sheetData>
  <mergeCells count="5">
    <mergeCell ref="D3:J3"/>
    <mergeCell ref="D4:M4"/>
    <mergeCell ref="L5:M5"/>
    <mergeCell ref="E7:I7"/>
    <mergeCell ref="K7:L7"/>
  </mergeCells>
  <conditionalFormatting sqref="O8">
    <cfRule type="cellIs" dxfId="26" priority="6" operator="equal">
      <formula>"ajourné(e)"</formula>
    </cfRule>
  </conditionalFormatting>
  <conditionalFormatting sqref="O9:O14">
    <cfRule type="cellIs" dxfId="25" priority="3" operator="equal">
      <formula>"Rattrapage"</formula>
    </cfRule>
    <cfRule type="cellIs" dxfId="24" priority="4" operator="equal">
      <formula>"Synthèse"</formula>
    </cfRule>
    <cfRule type="cellIs" dxfId="23" priority="5" operator="equal">
      <formula>"juin"</formula>
    </cfRule>
  </conditionalFormatting>
  <conditionalFormatting sqref="N9:N14">
    <cfRule type="cellIs" dxfId="22" priority="1" operator="equal">
      <formula>"ajournee"</formula>
    </cfRule>
    <cfRule type="cellIs" dxfId="21" priority="2" operator="equal">
      <formula>"admis"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C1" sqref="C1:C1048576"/>
    </sheetView>
  </sheetViews>
  <sheetFormatPr baseColWidth="10" defaultRowHeight="14.4"/>
  <cols>
    <col min="1" max="1" width="3.44140625" bestFit="1" customWidth="1"/>
    <col min="2" max="2" width="19.109375" customWidth="1"/>
    <col min="3" max="3" width="24.21875" customWidth="1"/>
  </cols>
  <sheetData>
    <row r="1" spans="1:11" ht="21">
      <c r="A1" s="72"/>
      <c r="B1" s="151"/>
      <c r="C1" s="151"/>
      <c r="D1" s="152"/>
      <c r="E1" s="153" t="s">
        <v>0</v>
      </c>
      <c r="F1" s="106"/>
      <c r="G1" s="103"/>
      <c r="H1" s="107"/>
      <c r="I1" s="103"/>
      <c r="J1" s="108"/>
      <c r="K1" s="45"/>
    </row>
    <row r="2" spans="1:11" ht="21">
      <c r="A2" s="72"/>
      <c r="B2" s="151"/>
      <c r="C2" s="151"/>
      <c r="D2" s="152"/>
      <c r="E2" s="153" t="s">
        <v>2</v>
      </c>
      <c r="F2" s="106"/>
      <c r="G2" s="103"/>
      <c r="H2" s="107"/>
      <c r="I2" s="103"/>
      <c r="J2" s="108"/>
      <c r="K2" s="45"/>
    </row>
    <row r="3" spans="1:11" ht="21">
      <c r="A3" s="72"/>
      <c r="B3" s="151"/>
      <c r="C3" s="154" t="s">
        <v>4</v>
      </c>
      <c r="D3" s="155"/>
      <c r="E3" s="155"/>
      <c r="F3" s="155"/>
      <c r="G3" s="155"/>
      <c r="H3" s="107"/>
      <c r="I3" s="103"/>
      <c r="J3" s="108"/>
      <c r="K3" s="45"/>
    </row>
    <row r="4" spans="1:11" ht="21">
      <c r="A4" s="72"/>
      <c r="B4" s="151"/>
      <c r="C4" s="151"/>
      <c r="D4" s="152"/>
      <c r="E4" s="153" t="s">
        <v>111</v>
      </c>
      <c r="F4" s="106"/>
      <c r="G4" s="103"/>
      <c r="H4" s="107"/>
      <c r="I4" s="103"/>
      <c r="J4" s="108"/>
      <c r="K4" s="45"/>
    </row>
    <row r="5" spans="1:11" ht="21">
      <c r="A5" s="72"/>
      <c r="B5" s="151"/>
      <c r="C5" s="151"/>
      <c r="D5" s="152"/>
      <c r="E5" s="153" t="s">
        <v>148</v>
      </c>
      <c r="F5" s="106"/>
      <c r="G5" s="103"/>
      <c r="H5" s="107"/>
      <c r="I5" s="103"/>
      <c r="J5" s="108"/>
      <c r="K5" s="45"/>
    </row>
    <row r="6" spans="1:11" ht="21">
      <c r="A6" s="72"/>
      <c r="B6" s="109" t="s">
        <v>149</v>
      </c>
      <c r="C6" s="109"/>
      <c r="D6" s="152"/>
      <c r="E6" s="156"/>
      <c r="F6" s="103"/>
      <c r="G6" s="103"/>
      <c r="H6" s="107"/>
      <c r="I6" s="103"/>
      <c r="J6" s="108"/>
      <c r="K6" s="45"/>
    </row>
    <row r="7" spans="1:11" ht="17.399999999999999">
      <c r="A7" s="157" t="s">
        <v>11</v>
      </c>
      <c r="B7" s="133" t="s">
        <v>125</v>
      </c>
      <c r="C7" s="133" t="s">
        <v>126</v>
      </c>
      <c r="D7" s="158" t="s">
        <v>114</v>
      </c>
      <c r="E7" s="159" t="s">
        <v>115</v>
      </c>
      <c r="F7" s="160" t="s">
        <v>127</v>
      </c>
      <c r="G7" s="160" t="s">
        <v>128</v>
      </c>
      <c r="H7" s="161" t="s">
        <v>119</v>
      </c>
      <c r="I7" s="136" t="s">
        <v>120</v>
      </c>
      <c r="J7" s="162" t="s">
        <v>121</v>
      </c>
      <c r="K7" s="136" t="s">
        <v>120</v>
      </c>
    </row>
    <row r="8" spans="1:11" ht="18">
      <c r="A8" s="20">
        <v>1</v>
      </c>
      <c r="B8" s="21" t="s">
        <v>70</v>
      </c>
      <c r="C8" s="21" t="s">
        <v>71</v>
      </c>
      <c r="D8" s="163">
        <v>14.25</v>
      </c>
      <c r="E8" s="113">
        <v>2.25</v>
      </c>
      <c r="F8" s="99">
        <f>IF(AND(D8=0,E8=0),L8/2,((D8+E8)/2))</f>
        <v>8.25</v>
      </c>
      <c r="G8" s="68">
        <f>F8*2</f>
        <v>16.5</v>
      </c>
      <c r="H8" s="164"/>
      <c r="I8" s="68">
        <f>MAX(H8*2,G8)</f>
        <v>16.5</v>
      </c>
      <c r="J8" s="164">
        <v>2</v>
      </c>
      <c r="K8" s="68">
        <f>MAX(I8,J8*3)</f>
        <v>16.5</v>
      </c>
    </row>
    <row r="9" spans="1:11" ht="18">
      <c r="A9" s="20">
        <v>2</v>
      </c>
      <c r="B9" s="21" t="s">
        <v>75</v>
      </c>
      <c r="C9" s="21" t="s">
        <v>76</v>
      </c>
      <c r="D9" s="163">
        <v>6</v>
      </c>
      <c r="E9" s="113">
        <v>4.5</v>
      </c>
      <c r="F9" s="99">
        <f>IF(AND(D9=0,E9=0),L9/2,((D9+E9)/2))</f>
        <v>5.25</v>
      </c>
      <c r="G9" s="68">
        <f>F9*2</f>
        <v>10.5</v>
      </c>
      <c r="H9" s="113">
        <v>2</v>
      </c>
      <c r="I9" s="68">
        <f>MAX(H9*2,G9)</f>
        <v>10.5</v>
      </c>
      <c r="J9" s="113">
        <v>6</v>
      </c>
      <c r="K9" s="68">
        <f>MAX(I9,J9*3)</f>
        <v>18</v>
      </c>
    </row>
    <row r="10" spans="1:11" ht="18">
      <c r="A10" s="20">
        <v>3</v>
      </c>
      <c r="B10" s="21" t="s">
        <v>52</v>
      </c>
      <c r="C10" s="21" t="s">
        <v>53</v>
      </c>
      <c r="D10" s="163">
        <v>13</v>
      </c>
      <c r="E10" s="113">
        <v>6</v>
      </c>
      <c r="F10" s="99">
        <f>IF(AND(D10=0,E10=0),L10/2,((D10+E10)/2))</f>
        <v>9.5</v>
      </c>
      <c r="G10" s="68">
        <f>F10*2</f>
        <v>19</v>
      </c>
      <c r="H10" s="113"/>
      <c r="I10" s="68">
        <f>MAX(H10*2,G10)</f>
        <v>19</v>
      </c>
      <c r="J10" s="113">
        <v>8</v>
      </c>
      <c r="K10" s="68">
        <f>MAX(I10,J10*3)</f>
        <v>24</v>
      </c>
    </row>
    <row r="11" spans="1:11" ht="18">
      <c r="A11" s="20">
        <v>4</v>
      </c>
      <c r="B11" s="21" t="s">
        <v>57</v>
      </c>
      <c r="C11" s="21" t="s">
        <v>58</v>
      </c>
      <c r="D11" s="163"/>
      <c r="E11" s="113">
        <v>10.5</v>
      </c>
      <c r="F11" s="99">
        <f>IF(AND(D11=0,E11=0),L11/2,((D11+E11)/2))</f>
        <v>5.25</v>
      </c>
      <c r="G11" s="68">
        <f>F11*2</f>
        <v>10.5</v>
      </c>
      <c r="H11" s="113">
        <v>7</v>
      </c>
      <c r="I11" s="68">
        <f>MAX(H11*2,G11)</f>
        <v>14</v>
      </c>
      <c r="J11" s="113">
        <v>8.5</v>
      </c>
      <c r="K11" s="68">
        <f>MAX(I11,J11*3)</f>
        <v>25.5</v>
      </c>
    </row>
  </sheetData>
  <mergeCells count="1"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C14" sqref="C14"/>
    </sheetView>
  </sheetViews>
  <sheetFormatPr baseColWidth="10" defaultRowHeight="14.4"/>
  <cols>
    <col min="1" max="1" width="4.6640625" bestFit="1" customWidth="1"/>
    <col min="2" max="2" width="22.33203125" bestFit="1" customWidth="1"/>
    <col min="3" max="3" width="30.21875" bestFit="1" customWidth="1"/>
    <col min="4" max="6" width="6" bestFit="1" customWidth="1"/>
    <col min="7" max="7" width="8.109375" customWidth="1"/>
    <col min="8" max="11" width="6" bestFit="1" customWidth="1"/>
    <col min="12" max="12" width="7.109375" bestFit="1" customWidth="1"/>
    <col min="13" max="13" width="4.88671875" bestFit="1" customWidth="1"/>
  </cols>
  <sheetData>
    <row r="1" spans="1:23" ht="15.6">
      <c r="A1" s="1"/>
      <c r="B1" s="2"/>
      <c r="C1" s="2"/>
      <c r="D1" s="3"/>
      <c r="E1" s="4"/>
      <c r="F1" s="5"/>
      <c r="G1" s="5" t="s">
        <v>0</v>
      </c>
      <c r="H1" s="6"/>
      <c r="I1" s="4"/>
      <c r="J1" s="3"/>
      <c r="K1" s="3"/>
      <c r="L1" s="3"/>
      <c r="M1" s="3"/>
      <c r="N1" s="7"/>
      <c r="O1" s="7"/>
      <c r="P1" s="7"/>
      <c r="Q1" s="3"/>
      <c r="R1" s="3"/>
      <c r="S1" s="3"/>
      <c r="T1" s="3"/>
      <c r="U1" s="3"/>
      <c r="V1" s="3"/>
      <c r="W1" s="3"/>
    </row>
    <row r="2" spans="1:23" ht="15.6">
      <c r="A2" s="1"/>
      <c r="B2" s="29" t="s">
        <v>1</v>
      </c>
      <c r="C2" s="30">
        <v>94</v>
      </c>
      <c r="D2" s="3"/>
      <c r="E2" s="4"/>
      <c r="F2" s="5"/>
      <c r="G2" s="5" t="s">
        <v>2</v>
      </c>
      <c r="H2" s="6"/>
      <c r="I2" s="4"/>
      <c r="J2" s="3"/>
      <c r="K2" s="3"/>
      <c r="L2" s="3"/>
      <c r="M2" s="3"/>
      <c r="N2" s="7"/>
      <c r="O2" s="7"/>
      <c r="P2" s="7"/>
      <c r="Q2" s="3"/>
      <c r="R2" s="3"/>
      <c r="S2" s="3"/>
      <c r="T2" s="3"/>
      <c r="U2" s="3"/>
      <c r="V2" s="3"/>
      <c r="W2" s="3"/>
    </row>
    <row r="3" spans="1:23" ht="15.6">
      <c r="A3" s="1"/>
      <c r="B3" s="29" t="s">
        <v>3</v>
      </c>
      <c r="C3" s="30">
        <v>6</v>
      </c>
      <c r="D3" s="8" t="s">
        <v>4</v>
      </c>
      <c r="E3" s="9"/>
      <c r="F3" s="9"/>
      <c r="G3" s="9"/>
      <c r="H3" s="9"/>
      <c r="I3" s="9"/>
      <c r="J3" s="9"/>
      <c r="K3" s="3"/>
      <c r="L3" s="3"/>
      <c r="M3" s="3"/>
      <c r="N3" s="7"/>
      <c r="O3" s="7"/>
      <c r="P3" s="7"/>
      <c r="Q3" s="3"/>
      <c r="R3" s="3"/>
      <c r="S3" s="3"/>
      <c r="T3" s="3"/>
      <c r="U3" s="3"/>
      <c r="V3" s="3"/>
      <c r="W3" s="3"/>
    </row>
    <row r="4" spans="1:23" ht="15.6">
      <c r="A4" s="1"/>
      <c r="B4" s="29" t="s">
        <v>5</v>
      </c>
      <c r="C4" s="30">
        <v>5</v>
      </c>
      <c r="D4" s="10" t="s">
        <v>109</v>
      </c>
      <c r="E4" s="10"/>
      <c r="F4" s="10"/>
      <c r="G4" s="10"/>
      <c r="H4" s="10"/>
      <c r="I4" s="10"/>
      <c r="J4" s="10"/>
      <c r="K4" s="10"/>
      <c r="L4" s="10"/>
      <c r="M4" s="10"/>
      <c r="N4" s="7"/>
      <c r="O4" s="7"/>
      <c r="P4" s="7"/>
      <c r="Q4" s="3"/>
      <c r="R4" s="3"/>
      <c r="S4" s="3"/>
      <c r="T4" s="3"/>
      <c r="U4" s="3"/>
      <c r="V4" s="3"/>
      <c r="W4" s="3"/>
    </row>
    <row r="5" spans="1:23" ht="15.6">
      <c r="A5" s="1"/>
      <c r="B5" s="29" t="s">
        <v>6</v>
      </c>
      <c r="C5" s="31">
        <v>30</v>
      </c>
      <c r="D5" s="11"/>
      <c r="E5" s="11"/>
      <c r="F5" s="11"/>
      <c r="G5" s="11" t="s">
        <v>7</v>
      </c>
      <c r="H5" s="11"/>
      <c r="I5" s="11"/>
      <c r="J5" s="11"/>
      <c r="K5" s="11"/>
      <c r="L5" s="12">
        <v>43737</v>
      </c>
      <c r="M5" s="12"/>
      <c r="N5" s="7"/>
      <c r="O5" s="7"/>
      <c r="P5" s="7"/>
      <c r="Q5" s="3"/>
      <c r="R5" s="3"/>
      <c r="S5" s="3"/>
      <c r="T5" s="3"/>
      <c r="U5" s="3"/>
      <c r="V5" s="3"/>
      <c r="W5" s="3"/>
    </row>
    <row r="6" spans="1:23" ht="15.6">
      <c r="A6" s="1"/>
      <c r="B6" s="26" t="s">
        <v>8</v>
      </c>
      <c r="C6" s="27">
        <v>18</v>
      </c>
      <c r="D6" s="3"/>
      <c r="E6" s="3"/>
      <c r="F6" s="11"/>
      <c r="G6" s="3"/>
      <c r="H6" s="11"/>
      <c r="I6" s="3"/>
      <c r="J6" s="3"/>
      <c r="K6" s="11"/>
      <c r="L6" s="11"/>
      <c r="M6" s="11"/>
      <c r="N6" s="7"/>
      <c r="O6" s="7"/>
      <c r="P6" s="7"/>
      <c r="Q6" s="3"/>
      <c r="R6" s="3"/>
      <c r="S6" s="3"/>
      <c r="T6" s="3"/>
      <c r="U6" s="3"/>
      <c r="V6" s="3"/>
      <c r="W6" s="3"/>
    </row>
    <row r="7" spans="1:23" ht="15.6">
      <c r="A7" s="1"/>
      <c r="B7" s="26" t="s">
        <v>9</v>
      </c>
      <c r="C7" s="28">
        <v>12</v>
      </c>
      <c r="D7" s="4"/>
      <c r="E7" s="10" t="s">
        <v>110</v>
      </c>
      <c r="F7" s="10"/>
      <c r="G7" s="10"/>
      <c r="H7" s="10"/>
      <c r="I7" s="10"/>
      <c r="J7" s="4"/>
      <c r="K7" s="13"/>
      <c r="L7" s="13"/>
      <c r="M7" s="3"/>
      <c r="N7" s="7"/>
      <c r="O7" s="7"/>
      <c r="P7" s="7"/>
      <c r="Q7" s="3"/>
      <c r="R7" s="3"/>
      <c r="S7" s="3"/>
      <c r="T7" s="3"/>
      <c r="U7" s="3"/>
      <c r="V7" s="3"/>
      <c r="W7" s="3"/>
    </row>
    <row r="8" spans="1:23" ht="95.4">
      <c r="A8" s="14" t="s">
        <v>11</v>
      </c>
      <c r="B8" s="15" t="s">
        <v>12</v>
      </c>
      <c r="C8" s="15" t="s">
        <v>13</v>
      </c>
      <c r="D8" s="16" t="s">
        <v>14</v>
      </c>
      <c r="E8" s="17" t="s">
        <v>15</v>
      </c>
      <c r="F8" s="17" t="s">
        <v>16</v>
      </c>
      <c r="G8" s="17" t="s">
        <v>17</v>
      </c>
      <c r="H8" s="17" t="s">
        <v>18</v>
      </c>
      <c r="I8" s="17" t="s">
        <v>19</v>
      </c>
      <c r="J8" s="17" t="s">
        <v>20</v>
      </c>
      <c r="K8" s="17" t="s">
        <v>21</v>
      </c>
      <c r="L8" s="17" t="s">
        <v>22</v>
      </c>
      <c r="M8" s="17" t="s">
        <v>23</v>
      </c>
      <c r="N8" s="18" t="s">
        <v>24</v>
      </c>
      <c r="O8" s="19" t="s">
        <v>25</v>
      </c>
      <c r="P8" s="17" t="s">
        <v>41</v>
      </c>
      <c r="Q8" s="17" t="s">
        <v>42</v>
      </c>
      <c r="R8" s="17" t="s">
        <v>43</v>
      </c>
      <c r="S8" s="17" t="s">
        <v>44</v>
      </c>
      <c r="T8" s="17" t="s">
        <v>45</v>
      </c>
      <c r="U8" s="17" t="s">
        <v>46</v>
      </c>
      <c r="V8" s="17" t="s">
        <v>47</v>
      </c>
      <c r="W8" s="17" t="s">
        <v>48</v>
      </c>
    </row>
    <row r="9" spans="1:23" ht="18">
      <c r="A9" s="20">
        <v>2</v>
      </c>
      <c r="B9" s="21" t="s">
        <v>49</v>
      </c>
      <c r="C9" s="21" t="s">
        <v>50</v>
      </c>
      <c r="D9" s="22">
        <v>20.333333333333332</v>
      </c>
      <c r="E9" s="23">
        <v>14</v>
      </c>
      <c r="F9" s="23">
        <v>20</v>
      </c>
      <c r="G9" s="23">
        <v>20.333333333333332</v>
      </c>
      <c r="H9" s="23">
        <v>19.833333333333332</v>
      </c>
      <c r="I9" s="23">
        <v>16.875</v>
      </c>
      <c r="J9" s="23">
        <v>39.75</v>
      </c>
      <c r="K9" s="23">
        <v>22.75</v>
      </c>
      <c r="L9" s="23">
        <v>173.875</v>
      </c>
      <c r="M9" s="23">
        <v>9.6597222222222214</v>
      </c>
      <c r="N9" s="24" t="s">
        <v>51</v>
      </c>
      <c r="O9" s="25" t="s">
        <v>29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</row>
    <row r="10" spans="1:23" ht="18">
      <c r="A10" s="20">
        <v>8</v>
      </c>
      <c r="B10" s="21" t="s">
        <v>52</v>
      </c>
      <c r="C10" s="21" t="s">
        <v>53</v>
      </c>
      <c r="D10" s="22">
        <v>25.333333333333332</v>
      </c>
      <c r="E10" s="23">
        <v>20</v>
      </c>
      <c r="F10" s="23">
        <v>20</v>
      </c>
      <c r="G10" s="23">
        <v>15</v>
      </c>
      <c r="H10" s="23">
        <v>17.333333333333332</v>
      </c>
      <c r="I10" s="23">
        <v>14.625</v>
      </c>
      <c r="J10" s="23">
        <v>33</v>
      </c>
      <c r="K10" s="23">
        <v>24</v>
      </c>
      <c r="L10" s="23">
        <v>169.29166666666666</v>
      </c>
      <c r="M10" s="23">
        <v>9.4050925925925917</v>
      </c>
      <c r="N10" s="24" t="s">
        <v>51</v>
      </c>
      <c r="O10" s="25" t="s">
        <v>54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1</v>
      </c>
      <c r="V10" s="32">
        <v>0</v>
      </c>
      <c r="W10" s="32">
        <v>0</v>
      </c>
    </row>
    <row r="11" spans="1:23" ht="18">
      <c r="A11" s="20">
        <v>16</v>
      </c>
      <c r="B11" s="21" t="s">
        <v>55</v>
      </c>
      <c r="C11" s="21" t="s">
        <v>56</v>
      </c>
      <c r="D11" s="33">
        <v>21.833333333333332</v>
      </c>
      <c r="E11" s="34">
        <v>13.5</v>
      </c>
      <c r="F11" s="34">
        <v>22</v>
      </c>
      <c r="G11" s="34">
        <v>10</v>
      </c>
      <c r="H11" s="34">
        <v>16.833333333333332</v>
      </c>
      <c r="I11" s="34">
        <v>21.375</v>
      </c>
      <c r="J11" s="34">
        <v>33</v>
      </c>
      <c r="K11" s="34">
        <v>27</v>
      </c>
      <c r="L11" s="34">
        <v>165.54166666666666</v>
      </c>
      <c r="M11" s="34">
        <v>9.1967592592592595</v>
      </c>
      <c r="N11" s="35" t="s">
        <v>51</v>
      </c>
      <c r="O11" s="36" t="s">
        <v>54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</row>
    <row r="12" spans="1:23" ht="18">
      <c r="A12" s="20">
        <v>17</v>
      </c>
      <c r="B12" s="21" t="s">
        <v>57</v>
      </c>
      <c r="C12" s="21" t="s">
        <v>58</v>
      </c>
      <c r="D12" s="33">
        <v>20</v>
      </c>
      <c r="E12" s="34">
        <v>20</v>
      </c>
      <c r="F12" s="34">
        <v>20</v>
      </c>
      <c r="G12" s="34">
        <v>16</v>
      </c>
      <c r="H12" s="34">
        <v>20</v>
      </c>
      <c r="I12" s="34">
        <v>12</v>
      </c>
      <c r="J12" s="34">
        <v>30</v>
      </c>
      <c r="K12" s="34">
        <v>25.5</v>
      </c>
      <c r="L12" s="34">
        <v>163.5</v>
      </c>
      <c r="M12" s="34">
        <v>9.0833333333333339</v>
      </c>
      <c r="N12" s="35" t="s">
        <v>51</v>
      </c>
      <c r="O12" s="36" t="s">
        <v>54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1</v>
      </c>
      <c r="V12" s="37">
        <v>0</v>
      </c>
      <c r="W12" s="37">
        <v>0</v>
      </c>
    </row>
    <row r="13" spans="1:23" ht="18">
      <c r="A13" s="20">
        <v>24</v>
      </c>
      <c r="B13" s="21" t="s">
        <v>59</v>
      </c>
      <c r="C13" s="21" t="s">
        <v>60</v>
      </c>
      <c r="D13" s="33">
        <v>21.333333333333332</v>
      </c>
      <c r="E13" s="34">
        <v>22.25</v>
      </c>
      <c r="F13" s="34">
        <v>20</v>
      </c>
      <c r="G13" s="34">
        <v>18</v>
      </c>
      <c r="H13" s="34">
        <v>17.333333333333332</v>
      </c>
      <c r="I13" s="34">
        <v>18.75</v>
      </c>
      <c r="J13" s="34">
        <v>24</v>
      </c>
      <c r="K13" s="34">
        <v>21.25</v>
      </c>
      <c r="L13" s="34">
        <v>162.91666666666666</v>
      </c>
      <c r="M13" s="34">
        <v>9.0509259259259256</v>
      </c>
      <c r="N13" s="35" t="s">
        <v>51</v>
      </c>
      <c r="O13" s="36" t="s">
        <v>54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</row>
    <row r="14" spans="1:23" ht="18">
      <c r="A14" s="20">
        <v>28</v>
      </c>
      <c r="B14" s="21" t="s">
        <v>61</v>
      </c>
      <c r="C14" s="21" t="s">
        <v>62</v>
      </c>
      <c r="D14" s="22">
        <v>24</v>
      </c>
      <c r="E14" s="23">
        <v>20.25</v>
      </c>
      <c r="F14" s="23">
        <v>20.5</v>
      </c>
      <c r="G14" s="23">
        <v>12.666666666666666</v>
      </c>
      <c r="H14" s="23">
        <v>15.333333333333334</v>
      </c>
      <c r="I14" s="23">
        <v>15</v>
      </c>
      <c r="J14" s="23">
        <v>24</v>
      </c>
      <c r="K14" s="23">
        <v>22.25</v>
      </c>
      <c r="L14" s="23">
        <v>154</v>
      </c>
      <c r="M14" s="23">
        <v>8.5555555555555554</v>
      </c>
      <c r="N14" s="24" t="s">
        <v>51</v>
      </c>
      <c r="O14" s="25" t="s">
        <v>54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</row>
    <row r="15" spans="1:23" ht="18">
      <c r="A15" s="20">
        <v>30</v>
      </c>
      <c r="B15" s="21" t="s">
        <v>63</v>
      </c>
      <c r="C15" s="21" t="s">
        <v>64</v>
      </c>
      <c r="D15" s="22">
        <v>26</v>
      </c>
      <c r="E15" s="23">
        <v>20.5</v>
      </c>
      <c r="F15" s="23">
        <v>20</v>
      </c>
      <c r="G15" s="23">
        <v>10.166666666666666</v>
      </c>
      <c r="H15" s="23">
        <v>16.666666666666668</v>
      </c>
      <c r="I15" s="23">
        <v>24.375</v>
      </c>
      <c r="J15" s="23">
        <v>12</v>
      </c>
      <c r="K15" s="23">
        <v>21.5</v>
      </c>
      <c r="L15" s="23">
        <v>151.20833333333334</v>
      </c>
      <c r="M15" s="23">
        <v>8.4004629629629637</v>
      </c>
      <c r="N15" s="24" t="s">
        <v>51</v>
      </c>
      <c r="O15" s="25" t="s">
        <v>29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1</v>
      </c>
      <c r="W15" s="32">
        <v>0</v>
      </c>
    </row>
    <row r="16" spans="1:23" ht="18">
      <c r="A16" s="20">
        <v>32</v>
      </c>
      <c r="B16" s="21" t="s">
        <v>65</v>
      </c>
      <c r="C16" s="21" t="s">
        <v>66</v>
      </c>
      <c r="D16" s="22">
        <v>21.833333333333332</v>
      </c>
      <c r="E16" s="23">
        <v>8</v>
      </c>
      <c r="F16" s="23">
        <v>14</v>
      </c>
      <c r="G16" s="23">
        <v>12.833333333333334</v>
      </c>
      <c r="H16" s="23">
        <v>17.666666666666668</v>
      </c>
      <c r="I16" s="23">
        <v>19.875</v>
      </c>
      <c r="J16" s="23">
        <v>28.5</v>
      </c>
      <c r="K16" s="23">
        <v>22.5</v>
      </c>
      <c r="L16" s="23">
        <v>145.20833333333331</v>
      </c>
      <c r="M16" s="23">
        <v>8.067129629629628</v>
      </c>
      <c r="N16" s="24" t="s">
        <v>51</v>
      </c>
      <c r="O16" s="25" t="s">
        <v>29</v>
      </c>
      <c r="P16" s="32">
        <v>0</v>
      </c>
      <c r="Q16" s="32">
        <v>1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</row>
    <row r="17" spans="1:23" ht="18">
      <c r="A17" s="20">
        <v>35</v>
      </c>
      <c r="B17" s="21" t="s">
        <v>67</v>
      </c>
      <c r="C17" s="21" t="s">
        <v>68</v>
      </c>
      <c r="D17" s="22">
        <v>14.333333333333334</v>
      </c>
      <c r="E17" s="23">
        <v>15.25</v>
      </c>
      <c r="F17" s="23">
        <v>17</v>
      </c>
      <c r="G17" s="23">
        <v>7.666666666666667</v>
      </c>
      <c r="H17" s="23">
        <v>13.666666666666666</v>
      </c>
      <c r="I17" s="23">
        <v>18.75</v>
      </c>
      <c r="J17" s="23">
        <v>21.375</v>
      </c>
      <c r="K17" s="23">
        <v>17</v>
      </c>
      <c r="L17" s="23">
        <v>125.04166666666667</v>
      </c>
      <c r="M17" s="23">
        <v>6.9467592592592595</v>
      </c>
      <c r="N17" s="24" t="s">
        <v>51</v>
      </c>
      <c r="O17" s="25" t="s">
        <v>69</v>
      </c>
      <c r="P17" s="32">
        <v>0</v>
      </c>
      <c r="Q17" s="32">
        <v>0</v>
      </c>
      <c r="R17" s="32">
        <v>0</v>
      </c>
      <c r="S17" s="32">
        <v>1</v>
      </c>
      <c r="T17" s="32">
        <v>0</v>
      </c>
      <c r="U17" s="32">
        <v>0</v>
      </c>
      <c r="V17" s="32">
        <v>0</v>
      </c>
      <c r="W17" s="32">
        <v>0</v>
      </c>
    </row>
    <row r="18" spans="1:23" ht="18">
      <c r="A18" s="20">
        <v>40</v>
      </c>
      <c r="B18" s="21" t="s">
        <v>70</v>
      </c>
      <c r="C18" s="21" t="s">
        <v>71</v>
      </c>
      <c r="D18" s="22">
        <v>12.666666666666666</v>
      </c>
      <c r="E18" s="23">
        <v>17.25</v>
      </c>
      <c r="F18" s="23">
        <v>20</v>
      </c>
      <c r="G18" s="23">
        <v>8.3333333333333339</v>
      </c>
      <c r="H18" s="23">
        <v>11</v>
      </c>
      <c r="I18" s="23">
        <v>9.75</v>
      </c>
      <c r="J18" s="23">
        <v>25.5</v>
      </c>
      <c r="K18" s="23">
        <v>16.5</v>
      </c>
      <c r="L18" s="23">
        <v>121</v>
      </c>
      <c r="M18" s="23">
        <v>6.7222222222222223</v>
      </c>
      <c r="N18" s="24" t="s">
        <v>51</v>
      </c>
      <c r="O18" s="25" t="s">
        <v>54</v>
      </c>
      <c r="P18" s="32">
        <v>0</v>
      </c>
      <c r="Q18" s="32">
        <v>0</v>
      </c>
      <c r="R18" s="32">
        <v>0</v>
      </c>
      <c r="S18" s="32">
        <v>1</v>
      </c>
      <c r="T18" s="32">
        <v>0</v>
      </c>
      <c r="U18" s="32">
        <v>1</v>
      </c>
      <c r="V18" s="32">
        <v>0</v>
      </c>
      <c r="W18" s="32">
        <v>0</v>
      </c>
    </row>
    <row r="19" spans="1:23" ht="18">
      <c r="A19" s="20">
        <v>41</v>
      </c>
      <c r="B19" s="21" t="s">
        <v>72</v>
      </c>
      <c r="C19" s="21" t="s">
        <v>68</v>
      </c>
      <c r="D19" s="22">
        <v>16.333333333333332</v>
      </c>
      <c r="E19" s="23">
        <v>9</v>
      </c>
      <c r="F19" s="23">
        <v>20</v>
      </c>
      <c r="G19" s="23">
        <v>8.3333333333333339</v>
      </c>
      <c r="H19" s="23">
        <v>11.166666666666666</v>
      </c>
      <c r="I19" s="23">
        <v>12</v>
      </c>
      <c r="J19" s="23">
        <v>15</v>
      </c>
      <c r="K19" s="23">
        <v>18</v>
      </c>
      <c r="L19" s="23">
        <v>109.83333333333333</v>
      </c>
      <c r="M19" s="23">
        <v>6.1018518518518512</v>
      </c>
      <c r="N19" s="24" t="s">
        <v>51</v>
      </c>
      <c r="O19" s="25" t="s">
        <v>29</v>
      </c>
      <c r="P19" s="32">
        <v>0</v>
      </c>
      <c r="Q19" s="32">
        <v>1</v>
      </c>
      <c r="R19" s="32">
        <v>0</v>
      </c>
      <c r="S19" s="32">
        <v>1</v>
      </c>
      <c r="T19" s="32">
        <v>0</v>
      </c>
      <c r="U19" s="32">
        <v>1</v>
      </c>
      <c r="V19" s="32">
        <v>0</v>
      </c>
      <c r="W19" s="32">
        <v>0</v>
      </c>
    </row>
    <row r="20" spans="1:23" ht="18">
      <c r="A20" s="20">
        <v>47</v>
      </c>
      <c r="B20" s="21" t="s">
        <v>73</v>
      </c>
      <c r="C20" s="21" t="s">
        <v>74</v>
      </c>
      <c r="D20" s="22">
        <v>17.166666666666668</v>
      </c>
      <c r="E20" s="23">
        <v>8.5</v>
      </c>
      <c r="F20" s="23">
        <v>20.5</v>
      </c>
      <c r="G20" s="23">
        <v>9.1666666666666661</v>
      </c>
      <c r="H20" s="23">
        <v>11.833333333333334</v>
      </c>
      <c r="I20" s="23">
        <v>13.875</v>
      </c>
      <c r="J20" s="23">
        <v>6.75</v>
      </c>
      <c r="K20" s="23">
        <v>17.75</v>
      </c>
      <c r="L20" s="23">
        <v>105.54166666666667</v>
      </c>
      <c r="M20" s="23">
        <v>5.8634259259259265</v>
      </c>
      <c r="N20" s="24" t="s">
        <v>51</v>
      </c>
      <c r="O20" s="25" t="s">
        <v>69</v>
      </c>
      <c r="P20" s="32">
        <v>0</v>
      </c>
      <c r="Q20" s="32">
        <v>1</v>
      </c>
      <c r="R20" s="32">
        <v>0</v>
      </c>
      <c r="S20" s="32">
        <v>1</v>
      </c>
      <c r="T20" s="32">
        <v>0</v>
      </c>
      <c r="U20" s="32">
        <v>1</v>
      </c>
      <c r="V20" s="32">
        <v>1</v>
      </c>
      <c r="W20" s="32">
        <v>0</v>
      </c>
    </row>
    <row r="21" spans="1:23" ht="18">
      <c r="A21" s="20">
        <v>48</v>
      </c>
      <c r="B21" s="21" t="s">
        <v>75</v>
      </c>
      <c r="C21" s="21" t="s">
        <v>76</v>
      </c>
      <c r="D21" s="22">
        <v>10.333333333333334</v>
      </c>
      <c r="E21" s="23">
        <v>4</v>
      </c>
      <c r="F21" s="23">
        <v>20</v>
      </c>
      <c r="G21" s="23">
        <v>5</v>
      </c>
      <c r="H21" s="23">
        <v>10</v>
      </c>
      <c r="I21" s="23">
        <v>13.5</v>
      </c>
      <c r="J21" s="23">
        <v>24</v>
      </c>
      <c r="K21" s="23">
        <v>18</v>
      </c>
      <c r="L21" s="23">
        <v>104.83333333333334</v>
      </c>
      <c r="M21" s="23">
        <v>5.8240740740740744</v>
      </c>
      <c r="N21" s="24" t="s">
        <v>51</v>
      </c>
      <c r="O21" s="25" t="s">
        <v>54</v>
      </c>
      <c r="P21" s="32">
        <v>0</v>
      </c>
      <c r="Q21" s="32">
        <v>1</v>
      </c>
      <c r="R21" s="32">
        <v>0</v>
      </c>
      <c r="S21" s="32">
        <v>1</v>
      </c>
      <c r="T21" s="32">
        <v>0</v>
      </c>
      <c r="U21" s="32">
        <v>1</v>
      </c>
      <c r="V21" s="32">
        <v>0</v>
      </c>
      <c r="W21" s="32">
        <v>0</v>
      </c>
    </row>
    <row r="22" spans="1:23" ht="18">
      <c r="A22" s="20">
        <v>49</v>
      </c>
      <c r="B22" s="21" t="s">
        <v>77</v>
      </c>
      <c r="C22" s="21" t="s">
        <v>78</v>
      </c>
      <c r="D22" s="22">
        <v>2.4466666666666668</v>
      </c>
      <c r="E22" s="23">
        <v>7.25</v>
      </c>
      <c r="F22" s="23">
        <v>17</v>
      </c>
      <c r="G22" s="23">
        <v>6.666666666666667</v>
      </c>
      <c r="H22" s="23">
        <v>8.1666666666666661</v>
      </c>
      <c r="I22" s="23">
        <v>20.25</v>
      </c>
      <c r="J22" s="23">
        <v>10.5</v>
      </c>
      <c r="K22" s="23">
        <v>20.25</v>
      </c>
      <c r="L22" s="23">
        <v>92.53</v>
      </c>
      <c r="M22" s="23">
        <v>5.1405555555555553</v>
      </c>
      <c r="N22" s="24" t="s">
        <v>51</v>
      </c>
      <c r="O22" s="25" t="s">
        <v>69</v>
      </c>
      <c r="P22" s="32">
        <v>1</v>
      </c>
      <c r="Q22" s="32">
        <v>1</v>
      </c>
      <c r="R22" s="32">
        <v>0</v>
      </c>
      <c r="S22" s="32">
        <v>1</v>
      </c>
      <c r="T22" s="32">
        <v>1</v>
      </c>
      <c r="U22" s="32">
        <v>0</v>
      </c>
      <c r="V22" s="32">
        <v>1</v>
      </c>
      <c r="W22" s="32">
        <v>0</v>
      </c>
    </row>
    <row r="23" spans="1:23" ht="18">
      <c r="A23" s="20">
        <v>53</v>
      </c>
      <c r="B23" s="21" t="s">
        <v>79</v>
      </c>
      <c r="C23" s="21" t="s">
        <v>80</v>
      </c>
      <c r="D23" s="22">
        <v>12.5</v>
      </c>
      <c r="E23" s="23">
        <v>5.5</v>
      </c>
      <c r="F23" s="23">
        <v>9</v>
      </c>
      <c r="G23" s="23">
        <v>7.833333333333333</v>
      </c>
      <c r="H23" s="23">
        <v>5.166666666666667</v>
      </c>
      <c r="I23" s="23">
        <v>16.875</v>
      </c>
      <c r="J23" s="23">
        <v>10.5</v>
      </c>
      <c r="K23" s="23">
        <v>23.5</v>
      </c>
      <c r="L23" s="23">
        <v>90.875</v>
      </c>
      <c r="M23" s="23">
        <v>5.0486111111111107</v>
      </c>
      <c r="N23" s="24" t="s">
        <v>51</v>
      </c>
      <c r="O23" s="25" t="s">
        <v>29</v>
      </c>
      <c r="P23" s="32">
        <v>0</v>
      </c>
      <c r="Q23" s="32">
        <v>1</v>
      </c>
      <c r="R23" s="32">
        <v>1</v>
      </c>
      <c r="S23" s="32">
        <v>1</v>
      </c>
      <c r="T23" s="32">
        <v>1</v>
      </c>
      <c r="U23" s="32">
        <v>0</v>
      </c>
      <c r="V23" s="32">
        <v>1</v>
      </c>
      <c r="W23" s="32">
        <v>0</v>
      </c>
    </row>
    <row r="24" spans="1:23" ht="18">
      <c r="A24" s="20">
        <v>55</v>
      </c>
      <c r="B24" s="21" t="s">
        <v>81</v>
      </c>
      <c r="C24" s="21" t="s">
        <v>68</v>
      </c>
      <c r="D24" s="22">
        <v>13.5</v>
      </c>
      <c r="E24" s="23">
        <v>8</v>
      </c>
      <c r="F24" s="23">
        <v>9</v>
      </c>
      <c r="G24" s="23">
        <v>6.166666666666667</v>
      </c>
      <c r="H24" s="23">
        <v>8.8333333333333339</v>
      </c>
      <c r="I24" s="23">
        <v>12</v>
      </c>
      <c r="J24" s="23">
        <v>11.25</v>
      </c>
      <c r="K24" s="23">
        <v>13.75</v>
      </c>
      <c r="L24" s="23">
        <v>82.5</v>
      </c>
      <c r="M24" s="23">
        <v>4.583333333333333</v>
      </c>
      <c r="N24" s="24" t="s">
        <v>51</v>
      </c>
      <c r="O24" s="25" t="s">
        <v>69</v>
      </c>
      <c r="P24" s="32">
        <v>0</v>
      </c>
      <c r="Q24" s="32">
        <v>1</v>
      </c>
      <c r="R24" s="32">
        <v>1</v>
      </c>
      <c r="S24" s="32">
        <v>1</v>
      </c>
      <c r="T24" s="32">
        <v>1</v>
      </c>
      <c r="U24" s="32">
        <v>1</v>
      </c>
      <c r="V24" s="32">
        <v>1</v>
      </c>
      <c r="W24" s="32">
        <v>0</v>
      </c>
    </row>
    <row r="25" spans="1:23" ht="18">
      <c r="A25" s="20">
        <v>56</v>
      </c>
      <c r="B25" s="21" t="s">
        <v>82</v>
      </c>
      <c r="C25" s="21" t="s">
        <v>31</v>
      </c>
      <c r="D25" s="22">
        <v>7.333333333333333</v>
      </c>
      <c r="E25" s="23">
        <v>12.5</v>
      </c>
      <c r="F25" s="23">
        <v>6</v>
      </c>
      <c r="G25" s="23">
        <v>3.3333333333333335</v>
      </c>
      <c r="H25" s="23">
        <v>7.333333333333333</v>
      </c>
      <c r="I25" s="23">
        <v>8.25</v>
      </c>
      <c r="J25" s="23">
        <v>6</v>
      </c>
      <c r="K25" s="23">
        <v>12.25</v>
      </c>
      <c r="L25" s="23">
        <v>63</v>
      </c>
      <c r="M25" s="23">
        <v>3.5</v>
      </c>
      <c r="N25" s="24" t="s">
        <v>51</v>
      </c>
      <c r="O25" s="25" t="s">
        <v>69</v>
      </c>
      <c r="P25" s="32">
        <v>1</v>
      </c>
      <c r="Q25" s="32">
        <v>0</v>
      </c>
      <c r="R25" s="32">
        <v>1</v>
      </c>
      <c r="S25" s="32">
        <v>1</v>
      </c>
      <c r="T25" s="32">
        <v>1</v>
      </c>
      <c r="U25" s="32">
        <v>1</v>
      </c>
      <c r="V25" s="32">
        <v>1</v>
      </c>
      <c r="W25" s="32">
        <v>0</v>
      </c>
    </row>
    <row r="26" spans="1:23" ht="18">
      <c r="A26" s="20">
        <v>59</v>
      </c>
      <c r="B26" s="21" t="s">
        <v>83</v>
      </c>
      <c r="C26" s="21" t="s">
        <v>84</v>
      </c>
      <c r="D26" s="22">
        <v>15</v>
      </c>
      <c r="E26" s="23">
        <v>0</v>
      </c>
      <c r="F26" s="23">
        <v>6</v>
      </c>
      <c r="G26" s="23">
        <v>0</v>
      </c>
      <c r="H26" s="23">
        <v>12.333333333333334</v>
      </c>
      <c r="I26" s="23">
        <v>13.875</v>
      </c>
      <c r="J26" s="23">
        <v>0.75</v>
      </c>
      <c r="K26" s="23">
        <v>15</v>
      </c>
      <c r="L26" s="23">
        <v>62.958333333333336</v>
      </c>
      <c r="M26" s="23">
        <v>3.4976851851851851</v>
      </c>
      <c r="N26" s="24" t="s">
        <v>51</v>
      </c>
      <c r="O26" s="25" t="s">
        <v>69</v>
      </c>
      <c r="P26" s="32">
        <v>0</v>
      </c>
      <c r="Q26" s="32">
        <v>1</v>
      </c>
      <c r="R26" s="32">
        <v>1</v>
      </c>
      <c r="S26" s="32">
        <v>1</v>
      </c>
      <c r="T26" s="32">
        <v>0</v>
      </c>
      <c r="U26" s="32">
        <v>1</v>
      </c>
      <c r="V26" s="32">
        <v>1</v>
      </c>
      <c r="W26" s="32">
        <v>0</v>
      </c>
    </row>
    <row r="27" spans="1:23" ht="18">
      <c r="A27" s="20">
        <v>63</v>
      </c>
      <c r="B27" s="21" t="s">
        <v>85</v>
      </c>
      <c r="C27" s="21" t="s">
        <v>86</v>
      </c>
      <c r="D27" s="22">
        <v>11.5</v>
      </c>
      <c r="E27" s="23">
        <v>7</v>
      </c>
      <c r="F27" s="23">
        <v>6</v>
      </c>
      <c r="G27" s="23">
        <v>7.666666666666667</v>
      </c>
      <c r="H27" s="23">
        <v>6.333333333333333</v>
      </c>
      <c r="I27" s="23">
        <v>4.875</v>
      </c>
      <c r="J27" s="23">
        <v>2.625</v>
      </c>
      <c r="K27" s="23">
        <v>10.5</v>
      </c>
      <c r="L27" s="23">
        <v>56.5</v>
      </c>
      <c r="M27" s="23">
        <v>3.1388888888888888</v>
      </c>
      <c r="N27" s="24" t="s">
        <v>51</v>
      </c>
      <c r="O27" s="25" t="s">
        <v>69</v>
      </c>
      <c r="P27" s="32">
        <v>0</v>
      </c>
      <c r="Q27" s="32">
        <v>1</v>
      </c>
      <c r="R27" s="32">
        <v>1</v>
      </c>
      <c r="S27" s="32">
        <v>1</v>
      </c>
      <c r="T27" s="32">
        <v>1</v>
      </c>
      <c r="U27" s="32">
        <v>1</v>
      </c>
      <c r="V27" s="32">
        <v>1</v>
      </c>
      <c r="W27" s="32">
        <v>0</v>
      </c>
    </row>
    <row r="28" spans="1:23" ht="18">
      <c r="A28" s="20">
        <v>85</v>
      </c>
      <c r="B28" s="21" t="s">
        <v>87</v>
      </c>
      <c r="C28" s="21" t="s">
        <v>88</v>
      </c>
      <c r="D28" s="22">
        <v>3.6666666666666665</v>
      </c>
      <c r="E28" s="23">
        <v>4.5</v>
      </c>
      <c r="F28" s="23">
        <v>20</v>
      </c>
      <c r="G28" s="23">
        <v>1.3333333333333333</v>
      </c>
      <c r="H28" s="23">
        <v>9</v>
      </c>
      <c r="I28" s="23">
        <v>4.5</v>
      </c>
      <c r="J28" s="23">
        <v>0.375</v>
      </c>
      <c r="K28" s="23">
        <v>10.25</v>
      </c>
      <c r="L28" s="23">
        <v>53.625</v>
      </c>
      <c r="M28" s="23">
        <v>2.9791666666666665</v>
      </c>
      <c r="N28" s="24" t="s">
        <v>51</v>
      </c>
      <c r="O28" s="25" t="s">
        <v>29</v>
      </c>
      <c r="P28" s="32">
        <v>1</v>
      </c>
      <c r="Q28" s="32">
        <v>1</v>
      </c>
      <c r="R28" s="32">
        <v>0</v>
      </c>
      <c r="S28" s="32">
        <v>1</v>
      </c>
      <c r="T28" s="32">
        <v>1</v>
      </c>
      <c r="U28" s="32">
        <v>1</v>
      </c>
      <c r="V28" s="32">
        <v>1</v>
      </c>
      <c r="W28" s="32">
        <v>0</v>
      </c>
    </row>
    <row r="29" spans="1:23" ht="18">
      <c r="A29" s="20">
        <v>86</v>
      </c>
      <c r="B29" s="21" t="s">
        <v>89</v>
      </c>
      <c r="C29" s="21" t="s">
        <v>90</v>
      </c>
      <c r="D29" s="22">
        <v>12.166666666666666</v>
      </c>
      <c r="E29" s="23">
        <v>7.5</v>
      </c>
      <c r="F29" s="23">
        <v>6</v>
      </c>
      <c r="G29" s="23">
        <v>0.5</v>
      </c>
      <c r="H29" s="23">
        <v>6.166666666666667</v>
      </c>
      <c r="I29" s="23">
        <v>7.875</v>
      </c>
      <c r="J29" s="23">
        <v>2.625</v>
      </c>
      <c r="K29" s="23">
        <v>7.5</v>
      </c>
      <c r="L29" s="23">
        <v>50.333333333333329</v>
      </c>
      <c r="M29" s="23">
        <v>2.7962962962962958</v>
      </c>
      <c r="N29" s="24" t="s">
        <v>51</v>
      </c>
      <c r="O29" s="25" t="s">
        <v>69</v>
      </c>
      <c r="P29" s="32">
        <v>0</v>
      </c>
      <c r="Q29" s="32">
        <v>1</v>
      </c>
      <c r="R29" s="32">
        <v>1</v>
      </c>
      <c r="S29" s="32">
        <v>1</v>
      </c>
      <c r="T29" s="32">
        <v>1</v>
      </c>
      <c r="U29" s="32">
        <v>1</v>
      </c>
      <c r="V29" s="32">
        <v>1</v>
      </c>
      <c r="W29" s="32">
        <v>1</v>
      </c>
    </row>
    <row r="30" spans="1:23" ht="18">
      <c r="A30" s="20">
        <v>88</v>
      </c>
      <c r="B30" s="21" t="s">
        <v>91</v>
      </c>
      <c r="C30" s="21" t="s">
        <v>92</v>
      </c>
      <c r="D30" s="22">
        <v>8</v>
      </c>
      <c r="E30" s="23">
        <v>2.5</v>
      </c>
      <c r="F30" s="23">
        <v>2</v>
      </c>
      <c r="G30" s="23">
        <v>1.1666666666666667</v>
      </c>
      <c r="H30" s="23">
        <v>2.3333333333333335</v>
      </c>
      <c r="I30" s="23">
        <v>9</v>
      </c>
      <c r="J30" s="23">
        <v>1.875</v>
      </c>
      <c r="K30" s="23">
        <v>7.75</v>
      </c>
      <c r="L30" s="23">
        <v>34.625</v>
      </c>
      <c r="M30" s="23">
        <v>1.9236111111111112</v>
      </c>
      <c r="N30" s="24" t="s">
        <v>51</v>
      </c>
      <c r="O30" s="25" t="s">
        <v>69</v>
      </c>
      <c r="P30" s="32">
        <v>1</v>
      </c>
      <c r="Q30" s="32">
        <v>1</v>
      </c>
      <c r="R30" s="32">
        <v>1</v>
      </c>
      <c r="S30" s="32">
        <v>1</v>
      </c>
      <c r="T30" s="32">
        <v>1</v>
      </c>
      <c r="U30" s="32">
        <v>1</v>
      </c>
      <c r="V30" s="32">
        <v>1</v>
      </c>
      <c r="W30" s="32">
        <v>1</v>
      </c>
    </row>
    <row r="31" spans="1:23" ht="18">
      <c r="A31" s="20">
        <v>91</v>
      </c>
      <c r="B31" s="21" t="s">
        <v>93</v>
      </c>
      <c r="C31" s="21" t="s">
        <v>94</v>
      </c>
      <c r="D31" s="22">
        <v>6</v>
      </c>
      <c r="E31" s="23">
        <v>3</v>
      </c>
      <c r="F31" s="23">
        <v>6</v>
      </c>
      <c r="G31" s="23">
        <v>2.1666666666666665</v>
      </c>
      <c r="H31" s="23">
        <v>1.1666666666666667</v>
      </c>
      <c r="I31" s="23">
        <v>0</v>
      </c>
      <c r="J31" s="23">
        <v>6</v>
      </c>
      <c r="K31" s="23">
        <v>6</v>
      </c>
      <c r="L31" s="23">
        <v>30.333333333333336</v>
      </c>
      <c r="M31" s="23">
        <v>1.6851851851851853</v>
      </c>
      <c r="N31" s="24" t="s">
        <v>51</v>
      </c>
      <c r="O31" s="25" t="s">
        <v>69</v>
      </c>
      <c r="P31" s="32">
        <v>1</v>
      </c>
      <c r="Q31" s="32">
        <v>1</v>
      </c>
      <c r="R31" s="32">
        <v>1</v>
      </c>
      <c r="S31" s="32">
        <v>1</v>
      </c>
      <c r="T31" s="32">
        <v>1</v>
      </c>
      <c r="U31" s="32">
        <v>1</v>
      </c>
      <c r="V31" s="32">
        <v>1</v>
      </c>
      <c r="W31" s="32">
        <v>1</v>
      </c>
    </row>
    <row r="32" spans="1:23" ht="18">
      <c r="A32" s="20">
        <v>94</v>
      </c>
      <c r="B32" s="21" t="s">
        <v>95</v>
      </c>
      <c r="C32" s="21" t="s">
        <v>96</v>
      </c>
      <c r="D32" s="22">
        <v>4.5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4.5</v>
      </c>
      <c r="M32" s="23">
        <v>0.25</v>
      </c>
      <c r="N32" s="24" t="s">
        <v>51</v>
      </c>
      <c r="O32" s="25" t="s">
        <v>69</v>
      </c>
      <c r="P32" s="32">
        <v>1</v>
      </c>
      <c r="Q32" s="32">
        <v>1</v>
      </c>
      <c r="R32" s="32">
        <v>1</v>
      </c>
      <c r="S32" s="32">
        <v>1</v>
      </c>
      <c r="T32" s="32">
        <v>1</v>
      </c>
      <c r="U32" s="32">
        <v>1</v>
      </c>
      <c r="V32" s="32">
        <v>1</v>
      </c>
      <c r="W32" s="32">
        <v>1</v>
      </c>
    </row>
    <row r="33" spans="1:23" ht="18">
      <c r="A33" s="20">
        <v>95</v>
      </c>
      <c r="B33" s="21" t="s">
        <v>97</v>
      </c>
      <c r="C33" s="21" t="s">
        <v>98</v>
      </c>
      <c r="D33" s="22">
        <v>2.3333333333333335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2.3333333333333335</v>
      </c>
      <c r="M33" s="23">
        <v>0.12962962962962965</v>
      </c>
      <c r="N33" s="24" t="s">
        <v>51</v>
      </c>
      <c r="O33" s="25" t="s">
        <v>69</v>
      </c>
      <c r="P33" s="32">
        <v>1</v>
      </c>
      <c r="Q33" s="32">
        <v>1</v>
      </c>
      <c r="R33" s="32">
        <v>1</v>
      </c>
      <c r="S33" s="32">
        <v>1</v>
      </c>
      <c r="T33" s="32">
        <v>1</v>
      </c>
      <c r="U33" s="32">
        <v>1</v>
      </c>
      <c r="V33" s="32">
        <v>1</v>
      </c>
      <c r="W33" s="32">
        <v>1</v>
      </c>
    </row>
    <row r="34" spans="1:23" ht="18">
      <c r="A34" s="20">
        <v>101</v>
      </c>
      <c r="B34" s="21" t="s">
        <v>99</v>
      </c>
      <c r="C34" s="21" t="s">
        <v>100</v>
      </c>
      <c r="D34" s="22">
        <v>2.3333333333333335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2.3333333333333335</v>
      </c>
      <c r="M34" s="23">
        <v>0.12962962962962965</v>
      </c>
      <c r="N34" s="24" t="s">
        <v>51</v>
      </c>
      <c r="O34" s="25" t="s">
        <v>69</v>
      </c>
      <c r="P34" s="32">
        <v>1</v>
      </c>
      <c r="Q34" s="32">
        <v>1</v>
      </c>
      <c r="R34" s="32">
        <v>1</v>
      </c>
      <c r="S34" s="32">
        <v>1</v>
      </c>
      <c r="T34" s="32">
        <v>1</v>
      </c>
      <c r="U34" s="32">
        <v>1</v>
      </c>
      <c r="V34" s="32">
        <v>1</v>
      </c>
      <c r="W34" s="32">
        <v>1</v>
      </c>
    </row>
    <row r="35" spans="1:23" ht="18">
      <c r="A35" s="20">
        <v>113</v>
      </c>
      <c r="B35" s="21" t="s">
        <v>101</v>
      </c>
      <c r="C35" s="21" t="s">
        <v>102</v>
      </c>
      <c r="D35" s="22">
        <v>2.3333333333333335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2.3333333333333335</v>
      </c>
      <c r="M35" s="23">
        <v>0.12962962962962965</v>
      </c>
      <c r="N35" s="24" t="s">
        <v>51</v>
      </c>
      <c r="O35" s="25" t="s">
        <v>69</v>
      </c>
      <c r="P35" s="32">
        <v>1</v>
      </c>
      <c r="Q35" s="32">
        <v>1</v>
      </c>
      <c r="R35" s="32">
        <v>1</v>
      </c>
      <c r="S35" s="32">
        <v>1</v>
      </c>
      <c r="T35" s="32">
        <v>1</v>
      </c>
      <c r="U35" s="32">
        <v>1</v>
      </c>
      <c r="V35" s="32">
        <v>1</v>
      </c>
      <c r="W35" s="32">
        <v>1</v>
      </c>
    </row>
    <row r="36" spans="1:23" ht="18">
      <c r="A36" s="20">
        <v>117</v>
      </c>
      <c r="B36" s="21" t="s">
        <v>103</v>
      </c>
      <c r="C36" s="21" t="s">
        <v>104</v>
      </c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 t="s">
        <v>51</v>
      </c>
      <c r="O36" s="25" t="s">
        <v>69</v>
      </c>
      <c r="P36" s="32">
        <v>1</v>
      </c>
      <c r="Q36" s="32">
        <v>1</v>
      </c>
      <c r="R36" s="32">
        <v>1</v>
      </c>
      <c r="S36" s="32">
        <v>1</v>
      </c>
      <c r="T36" s="32">
        <v>1</v>
      </c>
      <c r="U36" s="32">
        <v>1</v>
      </c>
      <c r="V36" s="32">
        <v>1</v>
      </c>
      <c r="W36" s="32">
        <v>1</v>
      </c>
    </row>
    <row r="37" spans="1:23" ht="18">
      <c r="A37" s="20">
        <v>125</v>
      </c>
      <c r="B37" s="21" t="s">
        <v>105</v>
      </c>
      <c r="C37" s="21" t="s">
        <v>106</v>
      </c>
      <c r="D37" s="22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 t="s">
        <v>51</v>
      </c>
      <c r="O37" s="25" t="s">
        <v>69</v>
      </c>
      <c r="P37" s="32">
        <v>1</v>
      </c>
      <c r="Q37" s="32">
        <v>1</v>
      </c>
      <c r="R37" s="32">
        <v>1</v>
      </c>
      <c r="S37" s="32">
        <v>1</v>
      </c>
      <c r="T37" s="32">
        <v>1</v>
      </c>
      <c r="U37" s="32">
        <v>1</v>
      </c>
      <c r="V37" s="32">
        <v>1</v>
      </c>
      <c r="W37" s="32">
        <v>1</v>
      </c>
    </row>
    <row r="38" spans="1:23" ht="18">
      <c r="A38" s="20">
        <v>132</v>
      </c>
      <c r="B38" s="21" t="s">
        <v>107</v>
      </c>
      <c r="C38" s="21" t="s">
        <v>108</v>
      </c>
      <c r="D38" s="22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4" t="s">
        <v>51</v>
      </c>
      <c r="O38" s="25" t="s">
        <v>69</v>
      </c>
      <c r="P38" s="32">
        <v>1</v>
      </c>
      <c r="Q38" s="32">
        <v>1</v>
      </c>
      <c r="R38" s="32">
        <v>1</v>
      </c>
      <c r="S38" s="32">
        <v>1</v>
      </c>
      <c r="T38" s="32">
        <v>1</v>
      </c>
      <c r="U38" s="32">
        <v>1</v>
      </c>
      <c r="V38" s="32">
        <v>1</v>
      </c>
      <c r="W38" s="32">
        <v>1</v>
      </c>
    </row>
  </sheetData>
  <mergeCells count="5">
    <mergeCell ref="D3:J3"/>
    <mergeCell ref="D4:M4"/>
    <mergeCell ref="L5:M5"/>
    <mergeCell ref="E7:I7"/>
    <mergeCell ref="K7:L7"/>
  </mergeCells>
  <conditionalFormatting sqref="O8">
    <cfRule type="cellIs" dxfId="13" priority="7" operator="equal">
      <formula>"ajourné(e)"</formula>
    </cfRule>
  </conditionalFormatting>
  <conditionalFormatting sqref="O9:O38">
    <cfRule type="cellIs" dxfId="11" priority="4" operator="equal">
      <formula>"Rattrapage"</formula>
    </cfRule>
    <cfRule type="cellIs" dxfId="10" priority="5" operator="equal">
      <formula>"Synthèse"</formula>
    </cfRule>
    <cfRule type="cellIs" dxfId="9" priority="6" operator="equal">
      <formula>"juin"</formula>
    </cfRule>
  </conditionalFormatting>
  <conditionalFormatting sqref="N9:N38">
    <cfRule type="cellIs" dxfId="5" priority="2" operator="equal">
      <formula>"ajournee"</formula>
    </cfRule>
    <cfRule type="cellIs" dxfId="4" priority="3" operator="equal">
      <formula>"admis"</formula>
    </cfRule>
  </conditionalFormatting>
  <conditionalFormatting sqref="P9:W38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K9" sqref="K9:K11"/>
    </sheetView>
  </sheetViews>
  <sheetFormatPr baseColWidth="10" defaultRowHeight="14.4"/>
  <sheetData>
    <row r="1" spans="1:12" ht="21">
      <c r="A1" s="38"/>
      <c r="B1" s="39"/>
      <c r="C1" s="40" t="s">
        <v>0</v>
      </c>
      <c r="D1" s="41"/>
      <c r="E1" s="42"/>
      <c r="F1" s="43"/>
      <c r="G1" s="44"/>
      <c r="H1" s="45"/>
      <c r="I1" s="45"/>
      <c r="J1" s="44"/>
      <c r="K1" s="46"/>
      <c r="L1" s="47"/>
    </row>
    <row r="2" spans="1:12" ht="21">
      <c r="A2" s="38"/>
      <c r="B2" s="39"/>
      <c r="C2" s="40" t="s">
        <v>2</v>
      </c>
      <c r="D2" s="41"/>
      <c r="E2" s="42"/>
      <c r="F2" s="43"/>
      <c r="G2" s="44"/>
      <c r="H2" s="45"/>
      <c r="I2" s="45"/>
      <c r="J2" s="44"/>
      <c r="K2" s="46"/>
      <c r="L2" s="47"/>
    </row>
    <row r="3" spans="1:12" ht="21">
      <c r="A3" s="38"/>
      <c r="B3" s="39"/>
      <c r="C3" s="40" t="s">
        <v>4</v>
      </c>
      <c r="D3" s="41"/>
      <c r="E3" s="42"/>
      <c r="F3" s="43"/>
      <c r="G3" s="44"/>
      <c r="H3" s="45"/>
      <c r="I3" s="45"/>
      <c r="J3" s="44"/>
      <c r="K3" s="46"/>
      <c r="L3" s="47"/>
    </row>
    <row r="4" spans="1:12" ht="21">
      <c r="A4" s="38"/>
      <c r="B4" s="39"/>
      <c r="C4" s="40" t="s">
        <v>111</v>
      </c>
      <c r="D4" s="41"/>
      <c r="E4" s="42"/>
      <c r="F4" s="43"/>
      <c r="G4" s="44"/>
      <c r="H4" s="45"/>
      <c r="I4" s="45"/>
      <c r="J4" s="44"/>
      <c r="K4" s="46"/>
      <c r="L4" s="47"/>
    </row>
    <row r="5" spans="1:12" ht="21">
      <c r="A5" s="38"/>
      <c r="B5" s="48" t="s">
        <v>112</v>
      </c>
      <c r="C5" s="49"/>
      <c r="D5" s="50"/>
      <c r="E5" s="51"/>
      <c r="F5" s="51"/>
      <c r="G5" s="47"/>
      <c r="H5" s="45"/>
      <c r="I5" s="45"/>
      <c r="J5" s="44"/>
      <c r="K5" s="46"/>
      <c r="L5" s="47"/>
    </row>
    <row r="6" spans="1:12" ht="18">
      <c r="A6" s="52" t="s">
        <v>113</v>
      </c>
      <c r="B6" s="53"/>
      <c r="C6" s="53"/>
      <c r="D6" s="42"/>
      <c r="E6" s="42"/>
      <c r="F6" s="51"/>
      <c r="G6" s="47"/>
      <c r="H6" s="45"/>
      <c r="I6" s="45"/>
      <c r="J6" s="54"/>
      <c r="K6" s="55"/>
      <c r="L6" s="47"/>
    </row>
    <row r="7" spans="1:12" ht="17.399999999999999">
      <c r="A7" s="56" t="s">
        <v>11</v>
      </c>
      <c r="B7" s="57" t="s">
        <v>12</v>
      </c>
      <c r="C7" s="58" t="s">
        <v>13</v>
      </c>
      <c r="D7" s="59" t="s">
        <v>114</v>
      </c>
      <c r="E7" s="60" t="s">
        <v>115</v>
      </c>
      <c r="F7" s="60" t="s">
        <v>116</v>
      </c>
      <c r="G7" s="59" t="s">
        <v>117</v>
      </c>
      <c r="H7" s="59" t="s">
        <v>118</v>
      </c>
      <c r="I7" s="59" t="s">
        <v>119</v>
      </c>
      <c r="J7" s="59" t="s">
        <v>120</v>
      </c>
      <c r="K7" s="61" t="s">
        <v>121</v>
      </c>
      <c r="L7" s="59" t="s">
        <v>120</v>
      </c>
    </row>
    <row r="8" spans="1:12" ht="18">
      <c r="A8" s="62">
        <v>1</v>
      </c>
      <c r="B8" s="63" t="s">
        <v>57</v>
      </c>
      <c r="C8" s="63" t="s">
        <v>58</v>
      </c>
      <c r="D8" s="64"/>
      <c r="E8" s="65">
        <v>12</v>
      </c>
      <c r="F8" s="66">
        <v>3.5</v>
      </c>
      <c r="G8" s="67">
        <f>IF(AND(D8=0,E8=0,F8=0),M8/2,(E8+F8+D8)/3)</f>
        <v>5.166666666666667</v>
      </c>
      <c r="H8" s="68">
        <f>G8*2</f>
        <v>10.333333333333334</v>
      </c>
      <c r="I8" s="69">
        <v>7</v>
      </c>
      <c r="J8" s="68">
        <f>MAX(H8,I8*2)</f>
        <v>14</v>
      </c>
      <c r="K8" s="69">
        <v>10</v>
      </c>
      <c r="L8" s="68">
        <f>MAX(J8,K8*2)</f>
        <v>20</v>
      </c>
    </row>
    <row r="9" spans="1:12" ht="21">
      <c r="A9" s="62">
        <v>2</v>
      </c>
      <c r="B9" s="63" t="s">
        <v>122</v>
      </c>
      <c r="C9" s="63" t="s">
        <v>123</v>
      </c>
      <c r="D9" s="64">
        <v>7.25</v>
      </c>
      <c r="E9" s="70"/>
      <c r="F9" s="71">
        <v>9</v>
      </c>
      <c r="G9" s="67">
        <f>IF(AND(D9=0,E9=0,F9=0),M9/2,(E9+F9+D9)/3)</f>
        <v>5.416666666666667</v>
      </c>
      <c r="H9" s="68">
        <f>G9*2</f>
        <v>10.833333333333334</v>
      </c>
      <c r="I9" s="70"/>
      <c r="J9" s="68">
        <f>MAX(H9,I9*2)</f>
        <v>10.833333333333334</v>
      </c>
      <c r="K9" s="69">
        <v>10</v>
      </c>
      <c r="L9" s="68">
        <f>MAX(J9,K9*2)</f>
        <v>20</v>
      </c>
    </row>
    <row r="10" spans="1:12" ht="18">
      <c r="A10" s="62">
        <v>3</v>
      </c>
      <c r="B10" s="63" t="s">
        <v>70</v>
      </c>
      <c r="C10" s="63" t="s">
        <v>71</v>
      </c>
      <c r="D10" s="64">
        <v>5.5</v>
      </c>
      <c r="E10" s="65">
        <v>1</v>
      </c>
      <c r="F10" s="71">
        <v>12.5</v>
      </c>
      <c r="G10" s="67">
        <f>IF(AND(D10=0,E10=0,F10=0),M10/2,(E10+F10+D10)/3)</f>
        <v>6.333333333333333</v>
      </c>
      <c r="H10" s="68">
        <f>G10*2</f>
        <v>12.666666666666666</v>
      </c>
      <c r="I10" s="65"/>
      <c r="J10" s="68">
        <f>MAX(H10,I10*2)</f>
        <v>12.666666666666666</v>
      </c>
      <c r="K10" s="69">
        <v>4</v>
      </c>
      <c r="L10" s="68">
        <f>MAX(J10,K10*2)</f>
        <v>12.666666666666666</v>
      </c>
    </row>
    <row r="11" spans="1:12" ht="18">
      <c r="A11" s="62">
        <v>4</v>
      </c>
      <c r="B11" s="63" t="s">
        <v>75</v>
      </c>
      <c r="C11" s="63" t="s">
        <v>76</v>
      </c>
      <c r="D11" s="64">
        <v>4</v>
      </c>
      <c r="E11" s="65">
        <v>0</v>
      </c>
      <c r="F11" s="71">
        <v>11.5</v>
      </c>
      <c r="G11" s="67">
        <f>IF(AND(D11=0,E11=0,F11=0),M11/2,(E11+F11+D11)/3)</f>
        <v>5.166666666666667</v>
      </c>
      <c r="H11" s="68">
        <f>G11*2</f>
        <v>10.333333333333334</v>
      </c>
      <c r="I11" s="65">
        <v>3</v>
      </c>
      <c r="J11" s="68">
        <f>MAX(H11,I11*2)</f>
        <v>10.333333333333334</v>
      </c>
      <c r="K11" s="69">
        <v>4</v>
      </c>
      <c r="L11" s="68">
        <f>MAX(J11,K11*2)</f>
        <v>10.333333333333334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C1" sqref="C1:C1048576"/>
    </sheetView>
  </sheetViews>
  <sheetFormatPr baseColWidth="10" defaultRowHeight="14.4"/>
  <cols>
    <col min="1" max="1" width="3.88671875" bestFit="1" customWidth="1"/>
    <col min="2" max="2" width="18.5546875" customWidth="1"/>
    <col min="3" max="3" width="24.21875" customWidth="1"/>
  </cols>
  <sheetData>
    <row r="1" spans="1:11" ht="21">
      <c r="A1" s="72"/>
      <c r="B1" s="73"/>
      <c r="C1" s="73" t="s">
        <v>0</v>
      </c>
      <c r="D1" s="74"/>
      <c r="E1" s="75"/>
      <c r="F1" s="76"/>
      <c r="G1" s="77"/>
      <c r="H1" s="78"/>
      <c r="I1" s="77"/>
      <c r="J1" s="79"/>
      <c r="K1" s="80"/>
    </row>
    <row r="2" spans="1:11" ht="21">
      <c r="A2" s="72"/>
      <c r="B2" s="73"/>
      <c r="C2" s="73" t="s">
        <v>2</v>
      </c>
      <c r="D2" s="74"/>
      <c r="E2" s="75"/>
      <c r="F2" s="76"/>
      <c r="G2" s="77"/>
      <c r="H2" s="78"/>
      <c r="I2" s="77"/>
      <c r="J2" s="79"/>
      <c r="K2" s="80"/>
    </row>
    <row r="3" spans="1:11" ht="21">
      <c r="A3" s="72"/>
      <c r="B3" s="73"/>
      <c r="C3" s="73" t="s">
        <v>4</v>
      </c>
      <c r="D3" s="74"/>
      <c r="E3" s="75"/>
      <c r="F3" s="76"/>
      <c r="G3" s="77"/>
      <c r="H3" s="78"/>
      <c r="I3" s="77"/>
      <c r="J3" s="79"/>
      <c r="K3" s="80"/>
    </row>
    <row r="4" spans="1:11" ht="21">
      <c r="A4" s="72"/>
      <c r="B4" s="73"/>
      <c r="C4" s="73" t="s">
        <v>111</v>
      </c>
      <c r="D4" s="74"/>
      <c r="E4" s="75"/>
      <c r="F4" s="76"/>
      <c r="G4" s="77"/>
      <c r="H4" s="78"/>
      <c r="I4" s="77"/>
      <c r="J4" s="79"/>
      <c r="K4" s="80"/>
    </row>
    <row r="5" spans="1:11" ht="21">
      <c r="A5" s="72"/>
      <c r="B5" s="73" t="s">
        <v>124</v>
      </c>
      <c r="C5" s="73"/>
      <c r="D5" s="74"/>
      <c r="E5" s="81"/>
      <c r="F5" s="72"/>
      <c r="G5" s="77"/>
      <c r="H5" s="78"/>
      <c r="I5" s="77"/>
      <c r="J5" s="79"/>
      <c r="K5" s="80"/>
    </row>
    <row r="6" spans="1:11" ht="15.6">
      <c r="A6" s="82"/>
      <c r="B6" s="83"/>
      <c r="C6" s="83"/>
      <c r="D6" s="82"/>
      <c r="E6" s="84"/>
      <c r="F6" s="82"/>
      <c r="G6" s="80"/>
      <c r="H6" s="85"/>
      <c r="I6" s="86"/>
      <c r="J6" s="86"/>
      <c r="K6" s="80"/>
    </row>
    <row r="7" spans="1:11" ht="18">
      <c r="A7" s="87" t="s">
        <v>11</v>
      </c>
      <c r="B7" s="88" t="s">
        <v>125</v>
      </c>
      <c r="C7" s="88" t="s">
        <v>126</v>
      </c>
      <c r="D7" s="59" t="s">
        <v>114</v>
      </c>
      <c r="E7" s="59" t="s">
        <v>115</v>
      </c>
      <c r="F7" s="89" t="s">
        <v>127</v>
      </c>
      <c r="G7" s="89" t="s">
        <v>128</v>
      </c>
      <c r="H7" s="90" t="s">
        <v>119</v>
      </c>
      <c r="I7" s="89" t="s">
        <v>120</v>
      </c>
      <c r="J7" s="90" t="s">
        <v>121</v>
      </c>
      <c r="K7" s="89" t="s">
        <v>120</v>
      </c>
    </row>
    <row r="8" spans="1:11" ht="18">
      <c r="A8" s="91">
        <v>1</v>
      </c>
      <c r="B8" s="63" t="s">
        <v>129</v>
      </c>
      <c r="C8" s="63" t="s">
        <v>130</v>
      </c>
      <c r="D8" s="65">
        <v>2</v>
      </c>
      <c r="E8" s="65">
        <v>5.25</v>
      </c>
      <c r="F8" s="67">
        <f>IF(AND(D8=0,E8=0),L8/2,((D8+E8)/2))</f>
        <v>3.625</v>
      </c>
      <c r="G8" s="67">
        <f>F8*2</f>
        <v>7.25</v>
      </c>
      <c r="H8" s="69">
        <v>1.5</v>
      </c>
      <c r="I8" s="92">
        <f>MAX(G8,H8*2)</f>
        <v>7.25</v>
      </c>
      <c r="J8" s="69">
        <v>13</v>
      </c>
      <c r="K8" s="92">
        <f>MAX(I8,J8*2)</f>
        <v>26</v>
      </c>
    </row>
    <row r="9" spans="1:11" ht="18">
      <c r="A9" s="91">
        <v>2</v>
      </c>
      <c r="B9" s="63" t="s">
        <v>131</v>
      </c>
      <c r="C9" s="63" t="s">
        <v>132</v>
      </c>
      <c r="D9" s="65">
        <v>5</v>
      </c>
      <c r="E9" s="65">
        <v>6</v>
      </c>
      <c r="F9" s="67">
        <f>IF(AND(D9=0,E9=0),L9/2,((D9+E9)/2))</f>
        <v>5.5</v>
      </c>
      <c r="G9" s="67">
        <f>F9*2</f>
        <v>11</v>
      </c>
      <c r="H9" s="65">
        <v>1.5</v>
      </c>
      <c r="I9" s="92">
        <f>MAX(G9,H9*2)</f>
        <v>11</v>
      </c>
      <c r="J9" s="65">
        <v>13</v>
      </c>
      <c r="K9" s="92">
        <f>MAX(I9,J9*2)</f>
        <v>26</v>
      </c>
    </row>
    <row r="10" spans="1:11" ht="18">
      <c r="A10" s="91">
        <v>3</v>
      </c>
      <c r="B10" s="63" t="s">
        <v>122</v>
      </c>
      <c r="C10" s="63" t="s">
        <v>123</v>
      </c>
      <c r="D10" s="65">
        <v>10</v>
      </c>
      <c r="E10" s="65">
        <v>9</v>
      </c>
      <c r="F10" s="67">
        <f>IF(AND(D10=0,E10=0),L10/2,((D10+E10)/2))</f>
        <v>9.5</v>
      </c>
      <c r="G10" s="67">
        <f>F10*2</f>
        <v>19</v>
      </c>
      <c r="H10" s="65"/>
      <c r="I10" s="92">
        <f>MAX(G10,H10*2)</f>
        <v>19</v>
      </c>
      <c r="J10" s="65">
        <v>12.5</v>
      </c>
      <c r="K10" s="92">
        <f>MAX(I10,J10*2)</f>
        <v>25</v>
      </c>
    </row>
    <row r="11" spans="1:11" ht="21">
      <c r="A11" s="91">
        <v>4</v>
      </c>
      <c r="B11" s="63" t="s">
        <v>57</v>
      </c>
      <c r="C11" s="63" t="s">
        <v>58</v>
      </c>
      <c r="D11" s="93"/>
      <c r="E11" s="65">
        <v>8.5</v>
      </c>
      <c r="F11" s="67">
        <f>IF(AND(D11=0,E11=0),L11/2,((D11+E11)/2))</f>
        <v>4.25</v>
      </c>
      <c r="G11" s="67">
        <f>F11*2</f>
        <v>8.5</v>
      </c>
      <c r="H11" s="65">
        <v>0.5</v>
      </c>
      <c r="I11" s="92">
        <f>MAX(G11,H11*2)</f>
        <v>8.5</v>
      </c>
      <c r="J11" s="65">
        <v>10</v>
      </c>
      <c r="K11" s="92">
        <f>MAX(I11,J11*2)</f>
        <v>20</v>
      </c>
    </row>
    <row r="12" spans="1:11" ht="18">
      <c r="A12" s="91">
        <v>5</v>
      </c>
      <c r="B12" s="63" t="s">
        <v>55</v>
      </c>
      <c r="C12" s="63" t="s">
        <v>56</v>
      </c>
      <c r="D12" s="65">
        <v>6</v>
      </c>
      <c r="E12" s="65">
        <v>7.5</v>
      </c>
      <c r="F12" s="67">
        <f>IF(AND(D12=0,E12=0),L12/2,((D12+E12)/2))</f>
        <v>6.75</v>
      </c>
      <c r="G12" s="67">
        <f>F12*2</f>
        <v>13.5</v>
      </c>
      <c r="H12" s="65">
        <v>4</v>
      </c>
      <c r="I12" s="92">
        <f>MAX(G12,H12*2)</f>
        <v>13.5</v>
      </c>
      <c r="J12" s="65">
        <v>2</v>
      </c>
      <c r="K12" s="92">
        <f>MAX(I12,J12*2)</f>
        <v>13.5</v>
      </c>
    </row>
    <row r="13" spans="1:11" ht="18">
      <c r="A13" s="91">
        <v>6</v>
      </c>
      <c r="B13" s="63" t="s">
        <v>75</v>
      </c>
      <c r="C13" s="63" t="s">
        <v>76</v>
      </c>
      <c r="D13" s="65">
        <v>2</v>
      </c>
      <c r="E13" s="65">
        <v>2</v>
      </c>
      <c r="F13" s="67">
        <f>IF(AND(D13=0,E13=0),L13/2,((D13+E13)/2))</f>
        <v>2</v>
      </c>
      <c r="G13" s="67">
        <f>F13*2</f>
        <v>4</v>
      </c>
      <c r="H13" s="65">
        <v>0</v>
      </c>
      <c r="I13" s="92">
        <f>MAX(G13,H13*2)</f>
        <v>4</v>
      </c>
      <c r="J13" s="65">
        <v>0.5</v>
      </c>
      <c r="K13" s="92">
        <f>MAX(I13,J13*2)</f>
        <v>4</v>
      </c>
    </row>
    <row r="14" spans="1:11" ht="18">
      <c r="A14" s="91">
        <v>7</v>
      </c>
      <c r="B14" s="63" t="s">
        <v>70</v>
      </c>
      <c r="C14" s="63" t="s">
        <v>71</v>
      </c>
      <c r="D14" s="65">
        <v>4.75</v>
      </c>
      <c r="E14" s="65">
        <v>12.5</v>
      </c>
      <c r="F14" s="67">
        <f>IF(AND(D14=0,E14=0),L14/2,((D14+E14)/2))</f>
        <v>8.625</v>
      </c>
      <c r="G14" s="67">
        <f>F14*2</f>
        <v>17.25</v>
      </c>
      <c r="H14" s="65"/>
      <c r="I14" s="92">
        <f>MAX(G14,H14*2)</f>
        <v>17.25</v>
      </c>
      <c r="J14" s="65">
        <v>0</v>
      </c>
      <c r="K14" s="92">
        <f>MAX(I14,J14*2)</f>
        <v>17.25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17" sqref="F17"/>
    </sheetView>
  </sheetViews>
  <sheetFormatPr baseColWidth="10" defaultRowHeight="14.4"/>
  <sheetData>
    <row r="1" spans="1:11" ht="21">
      <c r="A1" s="72"/>
      <c r="B1" s="83"/>
      <c r="C1" s="75" t="s">
        <v>0</v>
      </c>
      <c r="D1" s="72"/>
      <c r="E1" s="84"/>
      <c r="F1" s="76"/>
      <c r="G1" s="72"/>
      <c r="H1" s="81"/>
      <c r="I1" s="72"/>
      <c r="J1" s="72"/>
      <c r="K1" s="72"/>
    </row>
    <row r="2" spans="1:11" ht="21">
      <c r="A2" s="72"/>
      <c r="B2" s="83"/>
      <c r="C2" s="75" t="s">
        <v>2</v>
      </c>
      <c r="D2" s="72"/>
      <c r="E2" s="84"/>
      <c r="F2" s="76"/>
      <c r="G2" s="72"/>
      <c r="H2" s="81"/>
      <c r="I2" s="72"/>
      <c r="J2" s="72"/>
      <c r="K2" s="72"/>
    </row>
    <row r="3" spans="1:11" ht="21">
      <c r="A3" s="72"/>
      <c r="B3" s="83"/>
      <c r="C3" s="75" t="s">
        <v>4</v>
      </c>
      <c r="D3" s="72"/>
      <c r="E3" s="84"/>
      <c r="F3" s="76"/>
      <c r="G3" s="72"/>
      <c r="H3" s="81"/>
      <c r="I3" s="72"/>
      <c r="J3" s="72"/>
      <c r="K3" s="72"/>
    </row>
    <row r="4" spans="1:11" ht="21">
      <c r="A4" s="72"/>
      <c r="B4" s="83"/>
      <c r="C4" s="75" t="s">
        <v>111</v>
      </c>
      <c r="D4" s="72"/>
      <c r="E4" s="84"/>
      <c r="F4" s="76"/>
      <c r="G4" s="72"/>
      <c r="H4" s="81"/>
      <c r="I4" s="72"/>
      <c r="J4" s="72"/>
      <c r="K4" s="72"/>
    </row>
    <row r="5" spans="1:11" ht="21">
      <c r="A5" s="72"/>
      <c r="B5" s="83"/>
      <c r="C5" s="75" t="s">
        <v>133</v>
      </c>
      <c r="D5" s="72"/>
      <c r="E5" s="84"/>
      <c r="F5" s="76"/>
      <c r="G5" s="72"/>
      <c r="H5" s="81"/>
      <c r="I5" s="72"/>
      <c r="J5" s="72"/>
      <c r="K5" s="72"/>
    </row>
    <row r="6" spans="1:11" ht="21">
      <c r="A6" s="72"/>
      <c r="B6" s="73" t="s">
        <v>134</v>
      </c>
      <c r="C6" s="74"/>
      <c r="D6" s="72"/>
      <c r="E6" s="81"/>
      <c r="F6" s="72"/>
      <c r="G6" s="72"/>
      <c r="H6" s="81"/>
      <c r="I6" s="72"/>
      <c r="J6" s="72"/>
      <c r="K6" s="72"/>
    </row>
    <row r="7" spans="1:11" ht="18">
      <c r="A7" s="94" t="s">
        <v>11</v>
      </c>
      <c r="B7" s="95" t="s">
        <v>125</v>
      </c>
      <c r="C7" s="95" t="s">
        <v>126</v>
      </c>
      <c r="D7" s="96" t="s">
        <v>114</v>
      </c>
      <c r="E7" s="97" t="s">
        <v>115</v>
      </c>
      <c r="F7" s="59" t="s">
        <v>127</v>
      </c>
      <c r="G7" s="59" t="s">
        <v>128</v>
      </c>
      <c r="H7" s="90" t="s">
        <v>119</v>
      </c>
      <c r="I7" s="59" t="s">
        <v>120</v>
      </c>
      <c r="J7" s="61" t="s">
        <v>121</v>
      </c>
      <c r="K7" s="59" t="s">
        <v>120</v>
      </c>
    </row>
    <row r="8" spans="1:11" ht="18">
      <c r="A8" s="91">
        <v>1</v>
      </c>
      <c r="B8" s="63" t="s">
        <v>70</v>
      </c>
      <c r="C8" s="63" t="s">
        <v>71</v>
      </c>
      <c r="D8" s="98">
        <v>6</v>
      </c>
      <c r="E8" s="98">
        <v>10</v>
      </c>
      <c r="F8" s="99">
        <f>IF(AND(D8=0,E8=0),L8/2,((D8+E8)/2))</f>
        <v>8</v>
      </c>
      <c r="G8" s="68">
        <f>F8*2</f>
        <v>16</v>
      </c>
      <c r="H8" s="98"/>
      <c r="I8" s="68">
        <f>MAX(G8,H8*2)</f>
        <v>16</v>
      </c>
      <c r="J8" s="98">
        <v>10</v>
      </c>
      <c r="K8" s="100">
        <f>MAX(I8,J8*2)</f>
        <v>20</v>
      </c>
    </row>
    <row r="9" spans="1:11" ht="18">
      <c r="A9" s="91">
        <v>2</v>
      </c>
      <c r="B9" s="63" t="s">
        <v>122</v>
      </c>
      <c r="C9" s="63" t="s">
        <v>123</v>
      </c>
      <c r="D9" s="98">
        <v>4</v>
      </c>
      <c r="E9" s="98">
        <v>6</v>
      </c>
      <c r="F9" s="99">
        <f>IF(AND(D9=0,E9=0),L9/2,((D9+E9)/2))</f>
        <v>5</v>
      </c>
      <c r="G9" s="68">
        <f>F9*2</f>
        <v>10</v>
      </c>
      <c r="H9" s="98"/>
      <c r="I9" s="68">
        <f>MAX(G9,H9*2)</f>
        <v>10</v>
      </c>
      <c r="J9" s="98">
        <v>10</v>
      </c>
      <c r="K9" s="100">
        <f>MAX(I9,J9*2)</f>
        <v>20</v>
      </c>
    </row>
    <row r="10" spans="1:11" ht="18">
      <c r="A10" s="91">
        <v>3</v>
      </c>
      <c r="B10" s="63" t="s">
        <v>131</v>
      </c>
      <c r="C10" s="63" t="s">
        <v>132</v>
      </c>
      <c r="D10" s="98">
        <v>6</v>
      </c>
      <c r="E10" s="98">
        <v>6</v>
      </c>
      <c r="F10" s="99">
        <f>IF(AND(D10=0,E10=0),L10/2,((D10+E10)/2))</f>
        <v>6</v>
      </c>
      <c r="G10" s="68">
        <f>F10*2</f>
        <v>12</v>
      </c>
      <c r="H10" s="98">
        <v>5</v>
      </c>
      <c r="I10" s="68">
        <f>MAX(G10,H10*2)</f>
        <v>12</v>
      </c>
      <c r="J10" s="98">
        <v>13</v>
      </c>
      <c r="K10" s="100">
        <f>MAX(I10,J10*2)</f>
        <v>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9"/>
  <sheetViews>
    <sheetView topLeftCell="A3" workbookViewId="0">
      <selection activeCell="D18" sqref="D18"/>
    </sheetView>
  </sheetViews>
  <sheetFormatPr baseColWidth="10" defaultRowHeight="14.4"/>
  <cols>
    <col min="1" max="1" width="3.88671875" bestFit="1" customWidth="1"/>
    <col min="2" max="2" width="22.5546875" customWidth="1"/>
    <col min="3" max="3" width="18" customWidth="1"/>
    <col min="6" max="6" width="7" bestFit="1" customWidth="1"/>
    <col min="7" max="7" width="6.21875" bestFit="1" customWidth="1"/>
    <col min="8" max="8" width="7.77734375" bestFit="1" customWidth="1"/>
    <col min="9" max="9" width="10.77734375" bestFit="1" customWidth="1"/>
    <col min="10" max="10" width="6" bestFit="1" customWidth="1"/>
    <col min="11" max="11" width="8.88671875" bestFit="1" customWidth="1"/>
    <col min="12" max="12" width="6" bestFit="1" customWidth="1"/>
  </cols>
  <sheetData>
    <row r="1" spans="1:12" ht="21">
      <c r="A1" s="72"/>
      <c r="B1" s="101"/>
      <c r="C1" s="102" t="s">
        <v>0</v>
      </c>
      <c r="D1" s="103"/>
      <c r="E1" s="104"/>
      <c r="F1" s="105"/>
      <c r="G1" s="106"/>
      <c r="H1" s="103"/>
      <c r="I1" s="107"/>
      <c r="J1" s="103"/>
      <c r="K1" s="108"/>
      <c r="L1" s="46"/>
    </row>
    <row r="2" spans="1:12" ht="21">
      <c r="A2" s="72"/>
      <c r="B2" s="101"/>
      <c r="C2" s="102" t="s">
        <v>2</v>
      </c>
      <c r="D2" s="103"/>
      <c r="E2" s="104"/>
      <c r="F2" s="105"/>
      <c r="G2" s="106"/>
      <c r="H2" s="103"/>
      <c r="I2" s="107"/>
      <c r="J2" s="103"/>
      <c r="K2" s="108"/>
      <c r="L2" s="46"/>
    </row>
    <row r="3" spans="1:12" ht="21">
      <c r="A3" s="72"/>
      <c r="B3" s="101"/>
      <c r="C3" s="102" t="s">
        <v>4</v>
      </c>
      <c r="D3" s="103"/>
      <c r="E3" s="104"/>
      <c r="F3" s="105"/>
      <c r="G3" s="106"/>
      <c r="H3" s="103"/>
      <c r="I3" s="107"/>
      <c r="J3" s="103"/>
      <c r="K3" s="108"/>
      <c r="L3" s="46"/>
    </row>
    <row r="4" spans="1:12" ht="21">
      <c r="A4" s="72"/>
      <c r="B4" s="101"/>
      <c r="C4" s="102" t="s">
        <v>111</v>
      </c>
      <c r="D4" s="103"/>
      <c r="E4" s="104"/>
      <c r="F4" s="105"/>
      <c r="G4" s="106"/>
      <c r="H4" s="103"/>
      <c r="I4" s="107"/>
      <c r="J4" s="103"/>
      <c r="K4" s="108"/>
      <c r="L4" s="46"/>
    </row>
    <row r="5" spans="1:12" ht="21">
      <c r="A5" s="72"/>
      <c r="B5" s="101"/>
      <c r="C5" s="102" t="s">
        <v>135</v>
      </c>
      <c r="D5" s="103"/>
      <c r="E5" s="104"/>
      <c r="F5" s="105"/>
      <c r="G5" s="106"/>
      <c r="H5" s="103"/>
      <c r="I5" s="107"/>
      <c r="J5" s="103"/>
      <c r="K5" s="108"/>
      <c r="L5" s="46"/>
    </row>
    <row r="6" spans="1:12" ht="21">
      <c r="A6" s="72"/>
      <c r="B6" s="109" t="s">
        <v>136</v>
      </c>
      <c r="C6" s="109"/>
      <c r="D6" s="103"/>
      <c r="E6" s="107"/>
      <c r="F6" s="107"/>
      <c r="G6" s="103"/>
      <c r="H6" s="103"/>
      <c r="I6" s="107"/>
      <c r="J6" s="103"/>
      <c r="K6" s="108"/>
      <c r="L6" s="46"/>
    </row>
    <row r="7" spans="1:12" ht="18">
      <c r="A7" s="94" t="s">
        <v>11</v>
      </c>
      <c r="B7" s="110" t="s">
        <v>125</v>
      </c>
      <c r="C7" s="110" t="s">
        <v>126</v>
      </c>
      <c r="D7" s="111" t="s">
        <v>114</v>
      </c>
      <c r="E7" s="112" t="s">
        <v>115</v>
      </c>
      <c r="F7" s="112" t="s">
        <v>116</v>
      </c>
      <c r="G7" s="111" t="s">
        <v>117</v>
      </c>
      <c r="H7" s="111" t="s">
        <v>118</v>
      </c>
      <c r="I7" s="112" t="s">
        <v>119</v>
      </c>
      <c r="J7" s="111" t="s">
        <v>120</v>
      </c>
      <c r="K7" s="111" t="s">
        <v>121</v>
      </c>
      <c r="L7" s="111" t="s">
        <v>120</v>
      </c>
    </row>
    <row r="8" spans="1:12" ht="18">
      <c r="A8" s="91">
        <v>1</v>
      </c>
      <c r="B8" s="21" t="s">
        <v>70</v>
      </c>
      <c r="C8" s="21" t="s">
        <v>71</v>
      </c>
      <c r="D8" s="113">
        <v>2.25</v>
      </c>
      <c r="E8" s="113">
        <v>5.25</v>
      </c>
      <c r="F8" s="113">
        <v>5</v>
      </c>
      <c r="G8" s="114">
        <f>IF(AND(D8=0,E8=0,F8=0),M8/2,(D8+E8+F8)/3)</f>
        <v>4.166666666666667</v>
      </c>
      <c r="H8" s="114">
        <f>G8*2</f>
        <v>8.3333333333333339</v>
      </c>
      <c r="I8" s="113"/>
      <c r="J8" s="115">
        <f>MAX(H8,I8*2)</f>
        <v>8.3333333333333339</v>
      </c>
      <c r="K8" s="113">
        <v>2</v>
      </c>
      <c r="L8" s="115">
        <f>MAX(J8,K8*2)</f>
        <v>8.3333333333333339</v>
      </c>
    </row>
    <row r="9" spans="1:12" ht="18">
      <c r="A9" s="91">
        <v>2</v>
      </c>
      <c r="B9" s="21" t="s">
        <v>75</v>
      </c>
      <c r="C9" s="21" t="s">
        <v>76</v>
      </c>
      <c r="D9" s="113">
        <v>0.25</v>
      </c>
      <c r="E9" s="113">
        <v>5.25</v>
      </c>
      <c r="F9" s="113">
        <v>2</v>
      </c>
      <c r="G9" s="114">
        <f>IF(AND(D9=0,E9=0,F9=0),M9/2,(D9+E9+F9)/3)</f>
        <v>2.5</v>
      </c>
      <c r="H9" s="114">
        <f>G9*2</f>
        <v>5</v>
      </c>
      <c r="I9" s="113"/>
      <c r="J9" s="115">
        <f>MAX(H9,I9*2)</f>
        <v>5</v>
      </c>
      <c r="K9" s="113">
        <v>2</v>
      </c>
      <c r="L9" s="115">
        <f>MAX(J9,K9*2)</f>
        <v>5</v>
      </c>
    </row>
    <row r="10" spans="1:12" ht="18">
      <c r="A10" s="91">
        <v>3</v>
      </c>
      <c r="B10" s="21" t="s">
        <v>61</v>
      </c>
      <c r="C10" s="21" t="s">
        <v>62</v>
      </c>
      <c r="D10" s="113">
        <v>5</v>
      </c>
      <c r="E10" s="113">
        <v>5</v>
      </c>
      <c r="F10" s="113">
        <v>9</v>
      </c>
      <c r="G10" s="114">
        <f>IF(AND(D10=0,E10=0,F10=0),M10/2,(D10+E10+F10)/3)</f>
        <v>6.333333333333333</v>
      </c>
      <c r="H10" s="114">
        <f>G10*2</f>
        <v>12.666666666666666</v>
      </c>
      <c r="I10" s="113">
        <v>2</v>
      </c>
      <c r="J10" s="115">
        <f>MAX(H10,I10*2)</f>
        <v>12.666666666666666</v>
      </c>
      <c r="K10" s="113">
        <v>5</v>
      </c>
      <c r="L10" s="115">
        <f>MAX(J10,K10*2)</f>
        <v>12.666666666666666</v>
      </c>
    </row>
    <row r="11" spans="1:12" ht="18">
      <c r="A11" s="91">
        <v>4</v>
      </c>
      <c r="B11" s="21" t="s">
        <v>55</v>
      </c>
      <c r="C11" s="21" t="s">
        <v>56</v>
      </c>
      <c r="D11" s="113">
        <v>2</v>
      </c>
      <c r="E11" s="113">
        <v>7</v>
      </c>
      <c r="F11" s="113">
        <v>6</v>
      </c>
      <c r="G11" s="114">
        <f>IF(AND(D11=0,E11=0,F11=0),M11/2,(D11+E11+F11)/3)</f>
        <v>5</v>
      </c>
      <c r="H11" s="114">
        <f>G11*2</f>
        <v>10</v>
      </c>
      <c r="I11" s="113">
        <v>2</v>
      </c>
      <c r="J11" s="115">
        <f>MAX(H11,I11*2)</f>
        <v>10</v>
      </c>
      <c r="K11" s="113">
        <v>5</v>
      </c>
      <c r="L11" s="115">
        <f>MAX(J11,K11*2)</f>
        <v>10</v>
      </c>
    </row>
    <row r="12" spans="1:12" ht="18">
      <c r="A12" s="91">
        <v>5</v>
      </c>
      <c r="B12" s="21" t="s">
        <v>52</v>
      </c>
      <c r="C12" s="21" t="s">
        <v>53</v>
      </c>
      <c r="D12" s="113">
        <v>2.25</v>
      </c>
      <c r="E12" s="113">
        <v>6</v>
      </c>
      <c r="F12" s="113">
        <v>9</v>
      </c>
      <c r="G12" s="114">
        <f>IF(AND(D12=0,E12=0,F12=0),M12/2,(D12+E12+F12)/3)</f>
        <v>5.75</v>
      </c>
      <c r="H12" s="114">
        <f>G12*2</f>
        <v>11.5</v>
      </c>
      <c r="I12" s="113">
        <v>3</v>
      </c>
      <c r="J12" s="115">
        <f>MAX(H12,I12*2)</f>
        <v>11.5</v>
      </c>
      <c r="K12" s="113">
        <v>7.5</v>
      </c>
      <c r="L12" s="115">
        <f>MAX(J12,K12*2)</f>
        <v>15</v>
      </c>
    </row>
    <row r="13" spans="1:12" ht="21">
      <c r="A13" s="91">
        <v>6</v>
      </c>
      <c r="B13" s="21" t="s">
        <v>57</v>
      </c>
      <c r="C13" s="21" t="s">
        <v>58</v>
      </c>
      <c r="D13" s="116"/>
      <c r="E13" s="113">
        <v>8</v>
      </c>
      <c r="F13" s="113">
        <v>7</v>
      </c>
      <c r="G13" s="114">
        <f>IF(AND(D13=0,E13=0,F13=0),M13/2,(D13+E13+F13)/3)</f>
        <v>5</v>
      </c>
      <c r="H13" s="114">
        <f>G13*2</f>
        <v>10</v>
      </c>
      <c r="I13" s="113">
        <v>3.25</v>
      </c>
      <c r="J13" s="115">
        <f>MAX(H13,I13*2)</f>
        <v>10</v>
      </c>
      <c r="K13" s="113">
        <v>8</v>
      </c>
      <c r="L13" s="115">
        <f>MAX(J13,K13*2)</f>
        <v>16</v>
      </c>
    </row>
    <row r="14" spans="1:12" ht="18">
      <c r="A14" s="91">
        <v>7</v>
      </c>
      <c r="B14" s="21" t="s">
        <v>137</v>
      </c>
      <c r="C14" s="21" t="s">
        <v>138</v>
      </c>
      <c r="D14" s="113">
        <v>1.5</v>
      </c>
      <c r="E14" s="113">
        <v>7</v>
      </c>
      <c r="F14" s="113">
        <v>12</v>
      </c>
      <c r="G14" s="114">
        <f>IF(AND(D14=0,E14=0,F14=0),M14/2,(D14+E14+F14)/3)</f>
        <v>6.833333333333333</v>
      </c>
      <c r="H14" s="114">
        <f>G14*2</f>
        <v>13.666666666666666</v>
      </c>
      <c r="I14" s="113">
        <v>1.25</v>
      </c>
      <c r="J14" s="115">
        <f>MAX(H14,I14*2)</f>
        <v>13.666666666666666</v>
      </c>
      <c r="K14" s="113">
        <v>8</v>
      </c>
      <c r="L14" s="115">
        <f>MAX(J14,K14*2)</f>
        <v>16</v>
      </c>
    </row>
    <row r="15" spans="1:12" ht="18">
      <c r="A15" s="91">
        <v>8</v>
      </c>
      <c r="B15" s="21" t="s">
        <v>59</v>
      </c>
      <c r="C15" s="21" t="s">
        <v>60</v>
      </c>
      <c r="D15" s="113">
        <v>7.5</v>
      </c>
      <c r="E15" s="113">
        <v>5</v>
      </c>
      <c r="F15" s="113">
        <v>12</v>
      </c>
      <c r="G15" s="114">
        <f>IF(AND(D15=0,E15=0,F15=0),M15/2,(D15+E15+F15)/3)</f>
        <v>8.1666666666666661</v>
      </c>
      <c r="H15" s="114">
        <f>G15*2</f>
        <v>16.333333333333332</v>
      </c>
      <c r="I15" s="113">
        <v>5</v>
      </c>
      <c r="J15" s="115">
        <f>MAX(H15,I15*2)</f>
        <v>16.333333333333332</v>
      </c>
      <c r="K15" s="113">
        <v>9</v>
      </c>
      <c r="L15" s="115">
        <f>MAX(J15,K15*2)</f>
        <v>18</v>
      </c>
    </row>
    <row r="16" spans="1:12" ht="18">
      <c r="A16" s="91">
        <v>9</v>
      </c>
      <c r="B16" s="21" t="s">
        <v>129</v>
      </c>
      <c r="C16" s="21" t="s">
        <v>130</v>
      </c>
      <c r="D16" s="113">
        <v>4.25</v>
      </c>
      <c r="E16" s="113">
        <v>5.5</v>
      </c>
      <c r="F16" s="113">
        <v>3</v>
      </c>
      <c r="G16" s="114">
        <f>IF(AND(D16=0,E16=0,F16=0),M16/2,(D16+E16+F16)/3)</f>
        <v>4.25</v>
      </c>
      <c r="H16" s="114">
        <f>G16*2</f>
        <v>8.5</v>
      </c>
      <c r="I16" s="113">
        <v>4</v>
      </c>
      <c r="J16" s="115">
        <f>MAX(H16,I16*2)</f>
        <v>8.5</v>
      </c>
      <c r="K16" s="113">
        <v>10</v>
      </c>
      <c r="L16" s="115">
        <f>MAX(J16,K16*2)</f>
        <v>20</v>
      </c>
    </row>
    <row r="17" spans="1:12" ht="18">
      <c r="A17" s="91">
        <v>10</v>
      </c>
      <c r="B17" s="21" t="s">
        <v>122</v>
      </c>
      <c r="C17" s="21" t="s">
        <v>123</v>
      </c>
      <c r="D17" s="113">
        <v>3.25</v>
      </c>
      <c r="E17" s="113">
        <v>5.25</v>
      </c>
      <c r="F17" s="113">
        <v>4</v>
      </c>
      <c r="G17" s="114">
        <f>IF(AND(D17=0,E17=0,F17=0),M17/2,(D17+E17+F17)/3)</f>
        <v>4.166666666666667</v>
      </c>
      <c r="H17" s="114">
        <f>G17*2</f>
        <v>8.3333333333333339</v>
      </c>
      <c r="I17" s="113">
        <v>5</v>
      </c>
      <c r="J17" s="115">
        <f>MAX(H17,I17*2)</f>
        <v>10</v>
      </c>
      <c r="K17" s="113">
        <v>10</v>
      </c>
      <c r="L17" s="115">
        <f>MAX(J17,K17*2)</f>
        <v>20</v>
      </c>
    </row>
    <row r="18" spans="1:12" ht="18">
      <c r="A18" s="91">
        <v>11</v>
      </c>
      <c r="B18" s="21" t="s">
        <v>131</v>
      </c>
      <c r="C18" s="21" t="s">
        <v>132</v>
      </c>
      <c r="D18" s="113">
        <v>5.25</v>
      </c>
      <c r="E18" s="113">
        <v>8.25</v>
      </c>
      <c r="F18" s="113">
        <v>15</v>
      </c>
      <c r="G18" s="114">
        <f>IF(AND(D18=0,E18=0,F18=0),M18/2,(D18+E18+F18)/3)</f>
        <v>9.5</v>
      </c>
      <c r="H18" s="114">
        <f>G18*2</f>
        <v>19</v>
      </c>
      <c r="I18" s="113">
        <v>1.5</v>
      </c>
      <c r="J18" s="115">
        <f>MAX(H18,I18*2)</f>
        <v>19</v>
      </c>
      <c r="K18" s="113">
        <v>12</v>
      </c>
      <c r="L18" s="115">
        <f>MAX(J18,K18*2)</f>
        <v>24</v>
      </c>
    </row>
    <row r="19" spans="1:12" ht="18">
      <c r="A19" s="91">
        <v>12</v>
      </c>
      <c r="B19" s="21" t="s">
        <v>139</v>
      </c>
      <c r="C19" s="21" t="s">
        <v>140</v>
      </c>
      <c r="D19" s="113">
        <v>5.5</v>
      </c>
      <c r="E19" s="113">
        <v>9.25</v>
      </c>
      <c r="F19" s="113">
        <v>10</v>
      </c>
      <c r="G19" s="114">
        <f>IF(AND(D19=0,E19=0,F19=0),M19/2,(D19+E19+F19)/3)</f>
        <v>8.25</v>
      </c>
      <c r="H19" s="114">
        <f>G19*2</f>
        <v>16.5</v>
      </c>
      <c r="I19" s="113">
        <v>7.5</v>
      </c>
      <c r="J19" s="115">
        <f>MAX(H19,I19*2)</f>
        <v>16.5</v>
      </c>
      <c r="K19" s="113">
        <v>14</v>
      </c>
      <c r="L19" s="115">
        <f>MAX(J19,K19*2)</f>
        <v>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D1" sqref="D1:D1048576"/>
    </sheetView>
  </sheetViews>
  <sheetFormatPr baseColWidth="10" defaultRowHeight="14.4"/>
  <cols>
    <col min="1" max="1" width="3.88671875" bestFit="1" customWidth="1"/>
    <col min="2" max="2" width="22.77734375" customWidth="1"/>
    <col min="3" max="3" width="24.109375" bestFit="1" customWidth="1"/>
    <col min="4" max="4" width="4.88671875" bestFit="1" customWidth="1"/>
  </cols>
  <sheetData>
    <row r="1" spans="1:12" ht="21">
      <c r="A1" s="72"/>
      <c r="B1" s="117"/>
      <c r="C1" s="82"/>
      <c r="D1" s="118"/>
      <c r="E1" s="75" t="s">
        <v>0</v>
      </c>
      <c r="F1" s="75"/>
      <c r="G1" s="76"/>
      <c r="H1" s="72"/>
      <c r="I1" s="81"/>
      <c r="J1" s="72"/>
      <c r="K1" s="119"/>
      <c r="L1" s="120"/>
    </row>
    <row r="2" spans="1:12" ht="21">
      <c r="A2" s="72"/>
      <c r="B2" s="117"/>
      <c r="C2" s="82"/>
      <c r="D2" s="118"/>
      <c r="E2" s="75" t="s">
        <v>2</v>
      </c>
      <c r="F2" s="75"/>
      <c r="G2" s="76"/>
      <c r="H2" s="72"/>
      <c r="I2" s="81"/>
      <c r="J2" s="72"/>
      <c r="K2" s="119"/>
      <c r="L2" s="120"/>
    </row>
    <row r="3" spans="1:12" ht="21">
      <c r="A3" s="72"/>
      <c r="B3" s="117"/>
      <c r="C3" s="82"/>
      <c r="D3" s="118"/>
      <c r="E3" s="75" t="s">
        <v>4</v>
      </c>
      <c r="F3" s="75"/>
      <c r="G3" s="76"/>
      <c r="H3" s="72"/>
      <c r="I3" s="81"/>
      <c r="J3" s="72"/>
      <c r="K3" s="119"/>
      <c r="L3" s="120"/>
    </row>
    <row r="4" spans="1:12" ht="21">
      <c r="A4" s="72"/>
      <c r="B4" s="117"/>
      <c r="C4" s="82"/>
      <c r="D4" s="118"/>
      <c r="E4" s="75" t="s">
        <v>111</v>
      </c>
      <c r="F4" s="75"/>
      <c r="G4" s="76"/>
      <c r="H4" s="72"/>
      <c r="I4" s="81"/>
      <c r="J4" s="72"/>
      <c r="K4" s="119"/>
      <c r="L4" s="120"/>
    </row>
    <row r="5" spans="1:12" ht="21">
      <c r="A5" s="72"/>
      <c r="B5" s="117"/>
      <c r="C5" s="82"/>
      <c r="D5" s="118"/>
      <c r="E5" s="75" t="s">
        <v>141</v>
      </c>
      <c r="F5" s="75"/>
      <c r="G5" s="76"/>
      <c r="H5" s="72"/>
      <c r="I5" s="81"/>
      <c r="J5" s="72"/>
      <c r="K5" s="119"/>
      <c r="L5" s="120"/>
    </row>
    <row r="6" spans="1:12" ht="21">
      <c r="A6" s="72"/>
      <c r="B6" s="73" t="s">
        <v>142</v>
      </c>
      <c r="C6" s="74"/>
      <c r="D6" s="118"/>
      <c r="E6" s="75"/>
      <c r="F6" s="81"/>
      <c r="G6" s="72"/>
      <c r="H6" s="72"/>
      <c r="I6" s="81"/>
      <c r="J6" s="72"/>
      <c r="K6" s="119"/>
      <c r="L6" s="120"/>
    </row>
    <row r="7" spans="1:12" ht="18">
      <c r="A7" s="94" t="s">
        <v>11</v>
      </c>
      <c r="B7" s="110" t="s">
        <v>125</v>
      </c>
      <c r="C7" s="110" t="s">
        <v>126</v>
      </c>
      <c r="D7" s="111" t="s">
        <v>114</v>
      </c>
      <c r="E7" s="112" t="s">
        <v>115</v>
      </c>
      <c r="F7" s="112" t="s">
        <v>116</v>
      </c>
      <c r="G7" s="111" t="s">
        <v>117</v>
      </c>
      <c r="H7" s="111" t="s">
        <v>118</v>
      </c>
      <c r="I7" s="112" t="s">
        <v>119</v>
      </c>
      <c r="J7" s="111" t="s">
        <v>120</v>
      </c>
      <c r="K7" s="111" t="s">
        <v>121</v>
      </c>
      <c r="L7" s="111" t="s">
        <v>120</v>
      </c>
    </row>
    <row r="8" spans="1:12" ht="21">
      <c r="A8" s="121">
        <v>1</v>
      </c>
      <c r="B8" s="21" t="s">
        <v>52</v>
      </c>
      <c r="C8" s="21" t="s">
        <v>53</v>
      </c>
      <c r="D8" s="122">
        <v>7</v>
      </c>
      <c r="E8" s="123">
        <v>5</v>
      </c>
      <c r="F8" s="124">
        <v>14</v>
      </c>
      <c r="G8" s="125">
        <f>IF(AND(D8=0,E8=0,F8=0),M8/2,(D8+E8+F8)/3)</f>
        <v>8.6666666666666661</v>
      </c>
      <c r="H8" s="125">
        <f>G8*2</f>
        <v>17.333333333333332</v>
      </c>
      <c r="I8" s="126">
        <v>2</v>
      </c>
      <c r="J8" s="115">
        <f>MAX(H8,I8*2)</f>
        <v>17.333333333333332</v>
      </c>
      <c r="K8" s="126">
        <v>4.5</v>
      </c>
      <c r="L8" s="115">
        <f>MAX(J8,K8*2)</f>
        <v>17.333333333333332</v>
      </c>
    </row>
    <row r="9" spans="1:12" ht="21">
      <c r="A9" s="121">
        <v>2</v>
      </c>
      <c r="B9" s="21" t="s">
        <v>75</v>
      </c>
      <c r="C9" s="21" t="s">
        <v>76</v>
      </c>
      <c r="D9" s="122">
        <v>3.75</v>
      </c>
      <c r="E9" s="123">
        <v>3.25</v>
      </c>
      <c r="F9" s="124"/>
      <c r="G9" s="125">
        <f>IF(AND(D9=0,E9=0,F9=0),M9/2,(D9+E9+F9)/3)</f>
        <v>2.3333333333333335</v>
      </c>
      <c r="H9" s="125">
        <f>G9*2</f>
        <v>4.666666666666667</v>
      </c>
      <c r="I9" s="126">
        <v>1</v>
      </c>
      <c r="J9" s="115">
        <f>MAX(H9,I9*2)</f>
        <v>4.666666666666667</v>
      </c>
      <c r="K9" s="126">
        <v>5</v>
      </c>
      <c r="L9" s="115">
        <f>MAX(J9,K9*2)</f>
        <v>10</v>
      </c>
    </row>
    <row r="10" spans="1:12" ht="21">
      <c r="A10" s="121">
        <v>3</v>
      </c>
      <c r="B10" s="21" t="s">
        <v>129</v>
      </c>
      <c r="C10" s="21" t="s">
        <v>130</v>
      </c>
      <c r="D10" s="122">
        <v>7.75</v>
      </c>
      <c r="E10" s="123">
        <v>3.75</v>
      </c>
      <c r="F10" s="124"/>
      <c r="G10" s="125">
        <f>IF(AND(D10=0,E10=0,F10=0),M10/2,(D10+E10+F10)/3)</f>
        <v>3.8333333333333335</v>
      </c>
      <c r="H10" s="125">
        <f>G10*2</f>
        <v>7.666666666666667</v>
      </c>
      <c r="I10" s="126">
        <v>6</v>
      </c>
      <c r="J10" s="115">
        <f>MAX(H10,I10*2)</f>
        <v>12</v>
      </c>
      <c r="K10" s="126">
        <v>5</v>
      </c>
      <c r="L10" s="115">
        <f>MAX(J10,K10*2)</f>
        <v>12</v>
      </c>
    </row>
    <row r="11" spans="1:12" ht="21">
      <c r="A11" s="121">
        <v>4</v>
      </c>
      <c r="B11" s="21" t="s">
        <v>70</v>
      </c>
      <c r="C11" s="21" t="s">
        <v>71</v>
      </c>
      <c r="D11" s="122">
        <v>3.5</v>
      </c>
      <c r="E11" s="123">
        <v>2.5</v>
      </c>
      <c r="F11" s="124">
        <v>6</v>
      </c>
      <c r="G11" s="125">
        <f>IF(AND(D11=0,E11=0,F11=0),M11/2,(D11+E11+F11)/3)</f>
        <v>4</v>
      </c>
      <c r="H11" s="125">
        <f>G11*2</f>
        <v>8</v>
      </c>
      <c r="I11" s="127"/>
      <c r="J11" s="115">
        <f>MAX(H11,I11*2)</f>
        <v>8</v>
      </c>
      <c r="K11" s="127">
        <v>5.5</v>
      </c>
      <c r="L11" s="115">
        <f>MAX(J11,K11*2)</f>
        <v>11</v>
      </c>
    </row>
    <row r="12" spans="1:12" ht="21">
      <c r="A12" s="121">
        <v>5</v>
      </c>
      <c r="B12" s="21" t="s">
        <v>59</v>
      </c>
      <c r="C12" s="21" t="s">
        <v>60</v>
      </c>
      <c r="D12" s="122">
        <v>5</v>
      </c>
      <c r="E12" s="123">
        <v>6</v>
      </c>
      <c r="F12" s="124">
        <v>15</v>
      </c>
      <c r="G12" s="125">
        <f>IF(AND(D12=0,E12=0,F12=0),M12/2,(D12+E12+F12)/3)</f>
        <v>8.6666666666666661</v>
      </c>
      <c r="H12" s="125">
        <f>G12*2</f>
        <v>17.333333333333332</v>
      </c>
      <c r="I12" s="126">
        <v>5</v>
      </c>
      <c r="J12" s="115">
        <f>MAX(H12,I12*2)</f>
        <v>17.333333333333332</v>
      </c>
      <c r="K12" s="126">
        <v>5.5</v>
      </c>
      <c r="L12" s="115">
        <f>MAX(J12,K12*2)</f>
        <v>17.333333333333332</v>
      </c>
    </row>
    <row r="13" spans="1:12" ht="21">
      <c r="A13" s="121">
        <v>6</v>
      </c>
      <c r="B13" s="21" t="s">
        <v>61</v>
      </c>
      <c r="C13" s="21" t="s">
        <v>62</v>
      </c>
      <c r="D13" s="122">
        <v>7</v>
      </c>
      <c r="E13" s="123"/>
      <c r="F13" s="124">
        <v>16</v>
      </c>
      <c r="G13" s="125">
        <f>IF(AND(D13=0,E13=0,F13=0),M13/2,(D13+E13+F13)/3)</f>
        <v>7.666666666666667</v>
      </c>
      <c r="H13" s="125">
        <f>G13*2</f>
        <v>15.333333333333334</v>
      </c>
      <c r="I13" s="126">
        <v>2</v>
      </c>
      <c r="J13" s="115">
        <f>MAX(H13,I13*2)</f>
        <v>15.333333333333334</v>
      </c>
      <c r="K13" s="126">
        <v>6</v>
      </c>
      <c r="L13" s="115">
        <f>MAX(J13,K13*2)</f>
        <v>15.333333333333334</v>
      </c>
    </row>
    <row r="14" spans="1:12" ht="21">
      <c r="A14" s="121">
        <v>7</v>
      </c>
      <c r="B14" s="21" t="s">
        <v>55</v>
      </c>
      <c r="C14" s="21" t="s">
        <v>56</v>
      </c>
      <c r="D14" s="122">
        <v>7</v>
      </c>
      <c r="E14" s="123">
        <v>6.25</v>
      </c>
      <c r="F14" s="124">
        <v>12</v>
      </c>
      <c r="G14" s="125">
        <f>IF(AND(D14=0,E14=0,F14=0),M14/2,(D14+E14+F14)/3)</f>
        <v>8.4166666666666661</v>
      </c>
      <c r="H14" s="125">
        <f>G14*2</f>
        <v>16.833333333333332</v>
      </c>
      <c r="I14" s="126">
        <v>1</v>
      </c>
      <c r="J14" s="115">
        <f>MAX(H14,I14*2)</f>
        <v>16.833333333333332</v>
      </c>
      <c r="K14" s="126">
        <v>6</v>
      </c>
      <c r="L14" s="115">
        <f>MAX(J14,K14*2)</f>
        <v>16.833333333333332</v>
      </c>
    </row>
    <row r="15" spans="1:12" ht="21">
      <c r="A15" s="121">
        <v>8</v>
      </c>
      <c r="B15" s="21" t="s">
        <v>137</v>
      </c>
      <c r="C15" s="21" t="s">
        <v>138</v>
      </c>
      <c r="D15" s="122">
        <v>8</v>
      </c>
      <c r="E15" s="123">
        <v>3.75</v>
      </c>
      <c r="F15" s="124">
        <v>10</v>
      </c>
      <c r="G15" s="125">
        <f>IF(AND(D15=0,E15=0,F15=0),M15/2,(D15+E15+F15)/3)</f>
        <v>7.25</v>
      </c>
      <c r="H15" s="125">
        <f>G15*2</f>
        <v>14.5</v>
      </c>
      <c r="I15" s="126">
        <v>2</v>
      </c>
      <c r="J15" s="115">
        <f>MAX(H15,I15*2)</f>
        <v>14.5</v>
      </c>
      <c r="K15" s="126">
        <v>6</v>
      </c>
      <c r="L15" s="115">
        <f>MAX(J15,K15*2)</f>
        <v>14.5</v>
      </c>
    </row>
    <row r="16" spans="1:12" ht="21">
      <c r="A16" s="121">
        <v>9</v>
      </c>
      <c r="B16" s="21" t="s">
        <v>139</v>
      </c>
      <c r="C16" s="21" t="s">
        <v>140</v>
      </c>
      <c r="D16" s="122">
        <v>8.25</v>
      </c>
      <c r="E16" s="123">
        <v>5.5</v>
      </c>
      <c r="F16" s="124">
        <v>13</v>
      </c>
      <c r="G16" s="125">
        <f>IF(AND(D16=0,E16=0,F16=0),M16/2,(D16+E16+F16)/3)</f>
        <v>8.9166666666666661</v>
      </c>
      <c r="H16" s="125">
        <f>G16*2</f>
        <v>17.833333333333332</v>
      </c>
      <c r="I16" s="126">
        <v>8</v>
      </c>
      <c r="J16" s="115">
        <f>MAX(H16,I16*2)</f>
        <v>17.833333333333332</v>
      </c>
      <c r="K16" s="126">
        <v>7</v>
      </c>
      <c r="L16" s="115">
        <f>MAX(J16,K16*2)</f>
        <v>17.833333333333332</v>
      </c>
    </row>
    <row r="17" spans="1:12" ht="21">
      <c r="A17" s="121">
        <v>10</v>
      </c>
      <c r="B17" s="21" t="s">
        <v>131</v>
      </c>
      <c r="C17" s="21" t="s">
        <v>132</v>
      </c>
      <c r="D17" s="122">
        <v>5</v>
      </c>
      <c r="E17" s="123">
        <v>6.75</v>
      </c>
      <c r="F17" s="124">
        <v>10</v>
      </c>
      <c r="G17" s="125">
        <f>IF(AND(D17=0,E17=0,F17=0),M17/2,(D17+E17+F17)/3)</f>
        <v>7.25</v>
      </c>
      <c r="H17" s="125">
        <f>G17*2</f>
        <v>14.5</v>
      </c>
      <c r="I17" s="126">
        <v>2</v>
      </c>
      <c r="J17" s="115">
        <f>MAX(H17,I17*2)</f>
        <v>14.5</v>
      </c>
      <c r="K17" s="126">
        <v>10</v>
      </c>
      <c r="L17" s="115">
        <f>MAX(J17,K17*2)</f>
        <v>20</v>
      </c>
    </row>
    <row r="18" spans="1:12" ht="21">
      <c r="A18" s="121">
        <v>11</v>
      </c>
      <c r="B18" s="21" t="s">
        <v>122</v>
      </c>
      <c r="C18" s="21" t="s">
        <v>123</v>
      </c>
      <c r="D18" s="122">
        <v>8.5</v>
      </c>
      <c r="E18" s="123">
        <v>6.25</v>
      </c>
      <c r="F18" s="124">
        <v>7</v>
      </c>
      <c r="G18" s="125">
        <f>IF(AND(D18=0,E18=0,F18=0),M18/2,(D18+E18+F18)/3)</f>
        <v>7.25</v>
      </c>
      <c r="H18" s="125">
        <f>G18*2</f>
        <v>14.5</v>
      </c>
      <c r="I18" s="126">
        <v>8</v>
      </c>
      <c r="J18" s="115">
        <f>MAX(H18,I18*2)</f>
        <v>16</v>
      </c>
      <c r="K18" s="126">
        <v>11.5</v>
      </c>
      <c r="L18" s="115">
        <f>MAX(J18,K18*2)</f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sqref="A1:K17"/>
    </sheetView>
  </sheetViews>
  <sheetFormatPr baseColWidth="10" defaultRowHeight="14.4"/>
  <sheetData>
    <row r="1" spans="1:11" ht="21">
      <c r="A1" s="72"/>
      <c r="B1" s="117"/>
      <c r="C1" s="101"/>
      <c r="D1" s="103"/>
      <c r="E1" s="105" t="s">
        <v>0</v>
      </c>
      <c r="F1" s="105"/>
      <c r="G1" s="128"/>
      <c r="H1" s="103"/>
      <c r="I1" s="103"/>
      <c r="J1" s="108"/>
      <c r="K1" s="45"/>
    </row>
    <row r="2" spans="1:11" ht="21">
      <c r="A2" s="72"/>
      <c r="B2" s="117"/>
      <c r="C2" s="101"/>
      <c r="D2" s="103"/>
      <c r="E2" s="105" t="s">
        <v>2</v>
      </c>
      <c r="F2" s="105"/>
      <c r="G2" s="128"/>
      <c r="H2" s="103"/>
      <c r="I2" s="103"/>
      <c r="J2" s="108"/>
      <c r="K2" s="45"/>
    </row>
    <row r="3" spans="1:11" ht="21">
      <c r="A3" s="72"/>
      <c r="B3" s="117"/>
      <c r="C3" s="129" t="s">
        <v>4</v>
      </c>
      <c r="D3" s="130"/>
      <c r="E3" s="130"/>
      <c r="F3" s="130"/>
      <c r="G3" s="130"/>
      <c r="H3" s="103"/>
      <c r="I3" s="103"/>
      <c r="J3" s="108"/>
      <c r="K3" s="45"/>
    </row>
    <row r="4" spans="1:11" ht="21">
      <c r="A4" s="72"/>
      <c r="B4" s="117"/>
      <c r="C4" s="101"/>
      <c r="D4" s="103"/>
      <c r="E4" s="105" t="s">
        <v>111</v>
      </c>
      <c r="F4" s="105"/>
      <c r="G4" s="128"/>
      <c r="H4" s="103"/>
      <c r="I4" s="103"/>
      <c r="J4" s="108"/>
      <c r="K4" s="45"/>
    </row>
    <row r="5" spans="1:11" ht="21">
      <c r="A5" s="72"/>
      <c r="B5" s="117"/>
      <c r="C5" s="101"/>
      <c r="D5" s="103"/>
      <c r="E5" s="105" t="s">
        <v>143</v>
      </c>
      <c r="F5" s="105"/>
      <c r="G5" s="128"/>
      <c r="H5" s="103"/>
      <c r="I5" s="103"/>
      <c r="J5" s="108"/>
      <c r="K5" s="45"/>
    </row>
    <row r="6" spans="1:11" ht="21">
      <c r="A6" s="72"/>
      <c r="B6" s="73" t="s">
        <v>144</v>
      </c>
      <c r="C6" s="73"/>
      <c r="D6" s="74"/>
      <c r="E6" s="81"/>
      <c r="F6" s="103"/>
      <c r="G6" s="128"/>
      <c r="H6" s="131"/>
      <c r="I6" s="103"/>
      <c r="J6" s="108"/>
      <c r="K6" s="45"/>
    </row>
    <row r="7" spans="1:11" ht="17.399999999999999">
      <c r="A7" s="132" t="s">
        <v>11</v>
      </c>
      <c r="B7" s="133" t="s">
        <v>125</v>
      </c>
      <c r="C7" s="133" t="s">
        <v>126</v>
      </c>
      <c r="D7" s="132" t="s">
        <v>114</v>
      </c>
      <c r="E7" s="132" t="s">
        <v>115</v>
      </c>
      <c r="F7" s="111" t="s">
        <v>127</v>
      </c>
      <c r="G7" s="134" t="s">
        <v>128</v>
      </c>
      <c r="H7" s="135" t="s">
        <v>145</v>
      </c>
      <c r="I7" s="136" t="s">
        <v>120</v>
      </c>
      <c r="J7" s="136" t="s">
        <v>121</v>
      </c>
      <c r="K7" s="136" t="s">
        <v>120</v>
      </c>
    </row>
    <row r="8" spans="1:11" ht="18">
      <c r="A8" s="121">
        <v>1</v>
      </c>
      <c r="B8" s="21" t="s">
        <v>70</v>
      </c>
      <c r="C8" s="21" t="s">
        <v>71</v>
      </c>
      <c r="D8" s="122">
        <v>6</v>
      </c>
      <c r="E8" s="113">
        <v>0.5</v>
      </c>
      <c r="F8" s="114">
        <f>IF(AND(D8=0,E8=0),F8/2,(D8+E8)/2)</f>
        <v>3.25</v>
      </c>
      <c r="G8" s="137">
        <f>F8*3</f>
        <v>9.75</v>
      </c>
      <c r="H8" s="113"/>
      <c r="I8" s="125">
        <f>MAX(G8,H8*3)</f>
        <v>9.75</v>
      </c>
      <c r="J8" s="113">
        <v>1</v>
      </c>
      <c r="K8" s="115">
        <f>MAX(I8:J8)</f>
        <v>9.75</v>
      </c>
    </row>
    <row r="9" spans="1:11" ht="18">
      <c r="A9" s="121">
        <v>2</v>
      </c>
      <c r="B9" s="21" t="s">
        <v>75</v>
      </c>
      <c r="C9" s="21" t="s">
        <v>76</v>
      </c>
      <c r="D9" s="122">
        <v>4.5</v>
      </c>
      <c r="E9" s="113">
        <v>3.5</v>
      </c>
      <c r="F9" s="114">
        <f>IF(AND(D9=0,E9=0),F9/2,(D9+E9)/2)</f>
        <v>4</v>
      </c>
      <c r="G9" s="137">
        <f>F9*3</f>
        <v>12</v>
      </c>
      <c r="H9" s="113">
        <v>4.5</v>
      </c>
      <c r="I9" s="125">
        <f>MAX(G9,H9*3)</f>
        <v>13.5</v>
      </c>
      <c r="J9" s="113">
        <v>1</v>
      </c>
      <c r="K9" s="115">
        <f>MAX(I9:J9)</f>
        <v>13.5</v>
      </c>
    </row>
    <row r="10" spans="1:11" ht="18">
      <c r="A10" s="121">
        <v>3</v>
      </c>
      <c r="B10" s="21" t="s">
        <v>61</v>
      </c>
      <c r="C10" s="21" t="s">
        <v>62</v>
      </c>
      <c r="D10" s="122">
        <v>3.5</v>
      </c>
      <c r="E10" s="113">
        <v>6.5</v>
      </c>
      <c r="F10" s="114">
        <f>IF(AND(D10=0,E10=0),F10/2,(D10+E10)/2)</f>
        <v>5</v>
      </c>
      <c r="G10" s="137">
        <f>F10*3</f>
        <v>15</v>
      </c>
      <c r="H10" s="113">
        <v>4.25</v>
      </c>
      <c r="I10" s="125">
        <f>MAX(G10,H10*3)</f>
        <v>15</v>
      </c>
      <c r="J10" s="113">
        <v>3</v>
      </c>
      <c r="K10" s="115">
        <f>MAX(I10:J10)</f>
        <v>15</v>
      </c>
    </row>
    <row r="11" spans="1:11" ht="18">
      <c r="A11" s="121">
        <v>4</v>
      </c>
      <c r="B11" s="21" t="s">
        <v>55</v>
      </c>
      <c r="C11" s="21" t="s">
        <v>56</v>
      </c>
      <c r="D11" s="122">
        <v>7.5</v>
      </c>
      <c r="E11" s="113">
        <v>6.75</v>
      </c>
      <c r="F11" s="114">
        <f>IF(AND(D11=0,E11=0),F11/2,(D11+E11)/2)</f>
        <v>7.125</v>
      </c>
      <c r="G11" s="137">
        <f>F11*3</f>
        <v>21.375</v>
      </c>
      <c r="H11" s="113">
        <v>5.75</v>
      </c>
      <c r="I11" s="125">
        <f>MAX(G11,H11*3)</f>
        <v>21.375</v>
      </c>
      <c r="J11" s="113">
        <v>4</v>
      </c>
      <c r="K11" s="115">
        <f>MAX(I11:J11)</f>
        <v>21.375</v>
      </c>
    </row>
    <row r="12" spans="1:11" ht="18">
      <c r="A12" s="121">
        <v>5</v>
      </c>
      <c r="B12" s="21" t="s">
        <v>57</v>
      </c>
      <c r="C12" s="21" t="s">
        <v>58</v>
      </c>
      <c r="D12" s="138"/>
      <c r="E12" s="139">
        <v>5</v>
      </c>
      <c r="F12" s="114"/>
      <c r="G12" s="137">
        <f>F12*3</f>
        <v>0</v>
      </c>
      <c r="H12" s="113">
        <v>4</v>
      </c>
      <c r="I12" s="125">
        <f>MAX(G12,H12*3)</f>
        <v>12</v>
      </c>
      <c r="J12" s="113">
        <v>5.25</v>
      </c>
      <c r="K12" s="115">
        <f>MAX(I12:J12)</f>
        <v>12</v>
      </c>
    </row>
    <row r="13" spans="1:11" ht="18">
      <c r="A13" s="121">
        <v>6</v>
      </c>
      <c r="B13" s="21" t="s">
        <v>129</v>
      </c>
      <c r="C13" s="21" t="s">
        <v>130</v>
      </c>
      <c r="D13" s="122">
        <v>5.75</v>
      </c>
      <c r="E13" s="113">
        <v>5</v>
      </c>
      <c r="F13" s="114">
        <f>IF(AND(D13=0,E13=0),F13/2,(D13+E13)/2)</f>
        <v>5.375</v>
      </c>
      <c r="G13" s="137">
        <f>F13*3</f>
        <v>16.125</v>
      </c>
      <c r="H13" s="113">
        <v>6</v>
      </c>
      <c r="I13" s="125">
        <f>MAX(G13,H13*3)</f>
        <v>18</v>
      </c>
      <c r="J13" s="113">
        <v>5.5</v>
      </c>
      <c r="K13" s="115">
        <f>MAX(I13:J13)</f>
        <v>18</v>
      </c>
    </row>
    <row r="14" spans="1:11" ht="18">
      <c r="A14" s="121">
        <v>7</v>
      </c>
      <c r="B14" s="21" t="s">
        <v>59</v>
      </c>
      <c r="C14" s="21" t="s">
        <v>60</v>
      </c>
      <c r="D14" s="122">
        <v>9</v>
      </c>
      <c r="E14" s="139">
        <v>3.5</v>
      </c>
      <c r="F14" s="114">
        <f>IF(AND(D14=0,E14=0),F14/2,(D14+E14)/2)</f>
        <v>6.25</v>
      </c>
      <c r="G14" s="137">
        <f>F14*3</f>
        <v>18.75</v>
      </c>
      <c r="H14" s="113">
        <v>4</v>
      </c>
      <c r="I14" s="125">
        <f>MAX(G14,H14*3)</f>
        <v>18.75</v>
      </c>
      <c r="J14" s="113">
        <v>6.5</v>
      </c>
      <c r="K14" s="115">
        <f>MAX(I14:J14)</f>
        <v>18.75</v>
      </c>
    </row>
    <row r="15" spans="1:11" ht="18">
      <c r="A15" s="121">
        <v>8</v>
      </c>
      <c r="B15" s="21" t="s">
        <v>131</v>
      </c>
      <c r="C15" s="21" t="s">
        <v>132</v>
      </c>
      <c r="D15" s="122">
        <v>5.75</v>
      </c>
      <c r="E15" s="113">
        <v>6.75</v>
      </c>
      <c r="F15" s="114">
        <f>IF(AND(D15=0,E15=0),F15/2,(D15+E15)/2)</f>
        <v>6.25</v>
      </c>
      <c r="G15" s="137">
        <f>F15*3</f>
        <v>18.75</v>
      </c>
      <c r="H15" s="113">
        <v>4</v>
      </c>
      <c r="I15" s="125">
        <f>MAX(G15,H15*3)</f>
        <v>18.75</v>
      </c>
      <c r="J15" s="113">
        <v>6.5</v>
      </c>
      <c r="K15" s="115">
        <f>MAX(I15:J15)</f>
        <v>18.75</v>
      </c>
    </row>
    <row r="16" spans="1:11" ht="18">
      <c r="A16" s="121">
        <v>9</v>
      </c>
      <c r="B16" s="21" t="s">
        <v>137</v>
      </c>
      <c r="C16" s="21" t="s">
        <v>138</v>
      </c>
      <c r="D16" s="122">
        <v>9.75</v>
      </c>
      <c r="E16" s="139">
        <v>8.25</v>
      </c>
      <c r="F16" s="114">
        <f>IF(AND(D16=0,E16=0),F16/2,(D16+E16)/2)</f>
        <v>9</v>
      </c>
      <c r="G16" s="137">
        <f>F16*3</f>
        <v>27</v>
      </c>
      <c r="H16" s="113">
        <v>5</v>
      </c>
      <c r="I16" s="125">
        <f>MAX(G16,H16*3)</f>
        <v>27</v>
      </c>
      <c r="J16" s="113">
        <v>8</v>
      </c>
      <c r="K16" s="115">
        <f>MAX(I16:J16)</f>
        <v>27</v>
      </c>
    </row>
    <row r="17" spans="1:11" ht="18">
      <c r="A17" s="121">
        <v>10</v>
      </c>
      <c r="B17" s="21" t="s">
        <v>139</v>
      </c>
      <c r="C17" s="21" t="s">
        <v>140</v>
      </c>
      <c r="D17" s="122">
        <v>7</v>
      </c>
      <c r="E17" s="113">
        <v>5.5</v>
      </c>
      <c r="F17" s="114">
        <f>IF(AND(D17=0,E17=0),F17/2,(D17+E17)/2)</f>
        <v>6.25</v>
      </c>
      <c r="G17" s="137">
        <f>F17*3</f>
        <v>18.75</v>
      </c>
      <c r="H17" s="113">
        <v>8.25</v>
      </c>
      <c r="I17" s="125">
        <f>MAX(G17,H17*3)</f>
        <v>24.75</v>
      </c>
      <c r="J17" s="113">
        <v>10.5</v>
      </c>
      <c r="K17" s="115">
        <f>MAX(I17:J17)</f>
        <v>24.75</v>
      </c>
    </row>
  </sheetData>
  <mergeCells count="1">
    <mergeCell ref="C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B10" sqref="B10"/>
    </sheetView>
  </sheetViews>
  <sheetFormatPr baseColWidth="10" defaultRowHeight="14.4"/>
  <cols>
    <col min="1" max="1" width="3.88671875" bestFit="1" customWidth="1"/>
    <col min="2" max="2" width="22.44140625" customWidth="1"/>
    <col min="3" max="3" width="24.109375" bestFit="1" customWidth="1"/>
  </cols>
  <sheetData>
    <row r="1" spans="1:11" ht="21">
      <c r="A1" s="72"/>
      <c r="B1" s="83"/>
      <c r="C1" s="83"/>
      <c r="D1" s="118"/>
      <c r="E1" s="75" t="s">
        <v>0</v>
      </c>
      <c r="F1" s="76"/>
      <c r="G1" s="72"/>
      <c r="H1" s="81"/>
      <c r="I1" s="72"/>
      <c r="J1" s="140"/>
      <c r="K1" s="82"/>
    </row>
    <row r="2" spans="1:11" ht="21">
      <c r="A2" s="72"/>
      <c r="B2" s="83"/>
      <c r="C2" s="83"/>
      <c r="D2" s="118"/>
      <c r="E2" s="75" t="s">
        <v>2</v>
      </c>
      <c r="F2" s="76"/>
      <c r="G2" s="72"/>
      <c r="H2" s="81"/>
      <c r="I2" s="72"/>
      <c r="J2" s="140"/>
      <c r="K2" s="82"/>
    </row>
    <row r="3" spans="1:11" ht="21">
      <c r="A3" s="72"/>
      <c r="B3" s="83"/>
      <c r="C3" s="83"/>
      <c r="D3" s="118"/>
      <c r="E3" s="75" t="s">
        <v>4</v>
      </c>
      <c r="F3" s="76"/>
      <c r="G3" s="72"/>
      <c r="H3" s="81"/>
      <c r="I3" s="72"/>
      <c r="J3" s="140"/>
      <c r="K3" s="82"/>
    </row>
    <row r="4" spans="1:11" ht="21">
      <c r="A4" s="72"/>
      <c r="B4" s="83"/>
      <c r="C4" s="83"/>
      <c r="D4" s="118"/>
      <c r="E4" s="75" t="s">
        <v>111</v>
      </c>
      <c r="F4" s="76"/>
      <c r="G4" s="72"/>
      <c r="H4" s="81"/>
      <c r="I4" s="72"/>
      <c r="J4" s="140"/>
      <c r="K4" s="82"/>
    </row>
    <row r="5" spans="1:11" ht="21">
      <c r="A5" s="72"/>
      <c r="B5" s="83"/>
      <c r="C5" s="83"/>
      <c r="D5" s="118"/>
      <c r="E5" s="75" t="s">
        <v>146</v>
      </c>
      <c r="F5" s="76"/>
      <c r="G5" s="72"/>
      <c r="H5" s="81"/>
      <c r="I5" s="72"/>
      <c r="J5" s="140"/>
      <c r="K5" s="82"/>
    </row>
    <row r="6" spans="1:11" ht="21">
      <c r="A6" s="72"/>
      <c r="B6" s="83" t="s">
        <v>147</v>
      </c>
      <c r="C6" s="83"/>
      <c r="D6" s="118"/>
      <c r="E6" s="81"/>
      <c r="F6" s="72"/>
      <c r="G6" s="72"/>
      <c r="H6" s="81"/>
      <c r="I6" s="72"/>
      <c r="J6" s="140"/>
      <c r="K6" s="82"/>
    </row>
    <row r="7" spans="1:11" ht="17.399999999999999">
      <c r="A7" s="141" t="s">
        <v>11</v>
      </c>
      <c r="B7" s="142" t="s">
        <v>125</v>
      </c>
      <c r="C7" s="142" t="s">
        <v>126</v>
      </c>
      <c r="D7" s="143" t="s">
        <v>114</v>
      </c>
      <c r="E7" s="144" t="s">
        <v>115</v>
      </c>
      <c r="F7" s="143" t="s">
        <v>127</v>
      </c>
      <c r="G7" s="143" t="s">
        <v>128</v>
      </c>
      <c r="H7" s="61" t="s">
        <v>119</v>
      </c>
      <c r="I7" s="59" t="s">
        <v>120</v>
      </c>
      <c r="J7" s="59" t="s">
        <v>121</v>
      </c>
      <c r="K7" s="59" t="s">
        <v>120</v>
      </c>
    </row>
    <row r="8" spans="1:11" ht="21">
      <c r="A8" s="145">
        <v>1</v>
      </c>
      <c r="B8" s="146" t="s">
        <v>61</v>
      </c>
      <c r="C8" s="146" t="s">
        <v>62</v>
      </c>
      <c r="D8" s="147">
        <v>2</v>
      </c>
      <c r="E8" s="148">
        <v>3.75</v>
      </c>
      <c r="F8" s="149">
        <f>IF(AND(D8=0,E8=0),L8/2,((D8+E8)/2))</f>
        <v>2.875</v>
      </c>
      <c r="G8" s="150">
        <f>F8*3</f>
        <v>8.625</v>
      </c>
      <c r="H8" s="113">
        <v>7</v>
      </c>
      <c r="I8" s="68">
        <f>MAX(H8*3,G8)</f>
        <v>21</v>
      </c>
      <c r="J8" s="113">
        <v>8</v>
      </c>
      <c r="K8" s="68">
        <f>MAX(I8,J8*3)</f>
        <v>24</v>
      </c>
    </row>
    <row r="9" spans="1:11" ht="21">
      <c r="A9" s="145">
        <v>2</v>
      </c>
      <c r="B9" s="146" t="s">
        <v>75</v>
      </c>
      <c r="C9" s="146" t="s">
        <v>76</v>
      </c>
      <c r="D9" s="147">
        <v>1.5</v>
      </c>
      <c r="E9" s="139">
        <v>1.75</v>
      </c>
      <c r="F9" s="149">
        <f>IF(AND(D9=0,E9=0),L9/2,((D9+E9)/2))</f>
        <v>1.625</v>
      </c>
      <c r="G9" s="150">
        <f>F9*3</f>
        <v>4.875</v>
      </c>
      <c r="H9" s="113"/>
      <c r="I9" s="68">
        <f>MAX(H9*3,G9)</f>
        <v>4.875</v>
      </c>
      <c r="J9" s="113">
        <v>8</v>
      </c>
      <c r="K9" s="68">
        <f>MAX(I9,J9*3)</f>
        <v>24</v>
      </c>
    </row>
    <row r="10" spans="1:11" ht="21">
      <c r="A10" s="145">
        <v>3</v>
      </c>
      <c r="B10" s="146" t="s">
        <v>59</v>
      </c>
      <c r="C10" s="146" t="s">
        <v>60</v>
      </c>
      <c r="D10" s="147">
        <v>5</v>
      </c>
      <c r="E10" s="148">
        <v>5</v>
      </c>
      <c r="F10" s="149">
        <f>IF(AND(D10=0,E10=0),L10/2,((D10+E10)/2))</f>
        <v>5</v>
      </c>
      <c r="G10" s="150">
        <f>F10*3</f>
        <v>15</v>
      </c>
      <c r="H10" s="113">
        <v>5.5</v>
      </c>
      <c r="I10" s="68">
        <f>MAX(H10*3,G10)</f>
        <v>16.5</v>
      </c>
      <c r="J10" s="113">
        <v>8</v>
      </c>
      <c r="K10" s="68">
        <f>MAX(I10,J10*3)</f>
        <v>24</v>
      </c>
    </row>
    <row r="11" spans="1:11" ht="21">
      <c r="A11" s="145">
        <v>4</v>
      </c>
      <c r="B11" s="146" t="s">
        <v>131</v>
      </c>
      <c r="C11" s="146" t="s">
        <v>132</v>
      </c>
      <c r="D11" s="147">
        <v>1.5</v>
      </c>
      <c r="E11" s="139">
        <v>3.25</v>
      </c>
      <c r="F11" s="149">
        <f>IF(AND(D11=0,E11=0),L11/2,((D11+E11)/2))</f>
        <v>2.375</v>
      </c>
      <c r="G11" s="150">
        <f>F11*3</f>
        <v>7.125</v>
      </c>
      <c r="H11" s="113">
        <v>5.25</v>
      </c>
      <c r="I11" s="68">
        <f>MAX(H11*3,G11)</f>
        <v>15.75</v>
      </c>
      <c r="J11" s="113">
        <v>8</v>
      </c>
      <c r="K11" s="68">
        <f>MAX(I11,J11*3)</f>
        <v>24</v>
      </c>
    </row>
    <row r="12" spans="1:11" ht="21">
      <c r="A12" s="145">
        <v>5</v>
      </c>
      <c r="B12" s="146" t="s">
        <v>137</v>
      </c>
      <c r="C12" s="146" t="s">
        <v>138</v>
      </c>
      <c r="D12" s="147">
        <v>4.75</v>
      </c>
      <c r="E12" s="139">
        <v>3</v>
      </c>
      <c r="F12" s="149">
        <f>IF(AND(D12=0,E12=0),L12/2,((D12+E12)/2))</f>
        <v>3.875</v>
      </c>
      <c r="G12" s="150">
        <f>F12*3</f>
        <v>11.625</v>
      </c>
      <c r="H12" s="113">
        <v>5</v>
      </c>
      <c r="I12" s="68">
        <f>MAX(H12*3,G12)</f>
        <v>15</v>
      </c>
      <c r="J12" s="113">
        <v>8</v>
      </c>
      <c r="K12" s="68">
        <f>MAX(I12,J12*3)</f>
        <v>24</v>
      </c>
    </row>
    <row r="13" spans="1:11" ht="21">
      <c r="A13" s="145">
        <v>6</v>
      </c>
      <c r="B13" s="146" t="s">
        <v>70</v>
      </c>
      <c r="C13" s="146" t="s">
        <v>71</v>
      </c>
      <c r="D13" s="147">
        <v>1.25</v>
      </c>
      <c r="E13" s="139">
        <v>2</v>
      </c>
      <c r="F13" s="149">
        <f>IF(AND(D13=0,E13=0),L13/2,((D13+E13)/2))</f>
        <v>1.625</v>
      </c>
      <c r="G13" s="150">
        <f>F13*3</f>
        <v>4.875</v>
      </c>
      <c r="H13" s="113"/>
      <c r="I13" s="68">
        <f>MAX(H13*3,G13)</f>
        <v>4.875</v>
      </c>
      <c r="J13" s="113">
        <v>8.5</v>
      </c>
      <c r="K13" s="68">
        <f>MAX(I13,J13*3)</f>
        <v>25.5</v>
      </c>
    </row>
    <row r="14" spans="1:11" ht="21">
      <c r="A14" s="145">
        <v>7</v>
      </c>
      <c r="B14" s="146" t="s">
        <v>129</v>
      </c>
      <c r="C14" s="146" t="s">
        <v>130</v>
      </c>
      <c r="D14" s="147">
        <v>3.75</v>
      </c>
      <c r="E14" s="148">
        <v>3.5</v>
      </c>
      <c r="F14" s="149">
        <f>IF(AND(D14=0,E14=0),L14/2,((D14+E14)/2))</f>
        <v>3.625</v>
      </c>
      <c r="G14" s="150">
        <f>F14*3</f>
        <v>10.875</v>
      </c>
      <c r="H14" s="113">
        <v>7.5</v>
      </c>
      <c r="I14" s="68">
        <f>MAX(H14*3,G14)</f>
        <v>22.5</v>
      </c>
      <c r="J14" s="113">
        <v>10</v>
      </c>
      <c r="K14" s="68">
        <f>MAX(I14,J14*3)</f>
        <v>30</v>
      </c>
    </row>
    <row r="15" spans="1:11" ht="21">
      <c r="A15" s="145">
        <v>8</v>
      </c>
      <c r="B15" s="146" t="s">
        <v>52</v>
      </c>
      <c r="C15" s="146" t="s">
        <v>53</v>
      </c>
      <c r="D15" s="147">
        <v>0.5</v>
      </c>
      <c r="E15" s="148">
        <v>6</v>
      </c>
      <c r="F15" s="149">
        <f>IF(AND(D15=0,E15=0),L15/2,((D15+E15)/2))</f>
        <v>3.25</v>
      </c>
      <c r="G15" s="150">
        <f>F15*3</f>
        <v>9.75</v>
      </c>
      <c r="H15" s="113">
        <v>9</v>
      </c>
      <c r="I15" s="68">
        <f>MAX(H15*3,G15)</f>
        <v>27</v>
      </c>
      <c r="J15" s="113">
        <v>11</v>
      </c>
      <c r="K15" s="68">
        <f>MAX(I15,J15*3)</f>
        <v>33</v>
      </c>
    </row>
    <row r="16" spans="1:11" ht="21">
      <c r="A16" s="145">
        <v>9</v>
      </c>
      <c r="B16" s="146" t="s">
        <v>55</v>
      </c>
      <c r="C16" s="146" t="s">
        <v>56</v>
      </c>
      <c r="D16" s="147">
        <v>2.5</v>
      </c>
      <c r="E16" s="139">
        <v>2.25</v>
      </c>
      <c r="F16" s="149">
        <f>IF(AND(D16=0,E16=0),L16/2,((D16+E16)/2))</f>
        <v>2.375</v>
      </c>
      <c r="G16" s="150">
        <f>F16*3</f>
        <v>7.125</v>
      </c>
      <c r="H16" s="113">
        <v>6.25</v>
      </c>
      <c r="I16" s="68">
        <f>MAX(H16*3,G16)</f>
        <v>18.75</v>
      </c>
      <c r="J16" s="113">
        <v>11</v>
      </c>
      <c r="K16" s="68">
        <f>MAX(I16,J16*3)</f>
        <v>33</v>
      </c>
    </row>
    <row r="17" spans="1:11" ht="21">
      <c r="A17" s="145">
        <v>10</v>
      </c>
      <c r="B17" s="146" t="s">
        <v>122</v>
      </c>
      <c r="C17" s="146" t="s">
        <v>123</v>
      </c>
      <c r="D17" s="147">
        <v>6.25</v>
      </c>
      <c r="E17" s="148">
        <v>8</v>
      </c>
      <c r="F17" s="149">
        <f>IF(AND(D17=0,E17=0),L17/2,((D17+E17)/2))</f>
        <v>7.125</v>
      </c>
      <c r="G17" s="150">
        <f>F17*3</f>
        <v>21.375</v>
      </c>
      <c r="H17" s="113">
        <v>3</v>
      </c>
      <c r="I17" s="68">
        <f>MAX(H17*3,G17)</f>
        <v>21.375</v>
      </c>
      <c r="J17" s="113">
        <v>12</v>
      </c>
      <c r="K17" s="68">
        <f>MAX(I17,J17*3)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ADMIS</vt:lpstr>
      <vt:lpstr>AJOURNES</vt:lpstr>
      <vt:lpstr>CHIMIE</vt:lpstr>
      <vt:lpstr>PHYSIQUE</vt:lpstr>
      <vt:lpstr>MATHS</vt:lpstr>
      <vt:lpstr>HISTOLOGIE</vt:lpstr>
      <vt:lpstr>EMBRYOLOGIE</vt:lpstr>
      <vt:lpstr>BIOCHIMIE</vt:lpstr>
      <vt:lpstr>CYTOPHYSIOLOGIE</vt:lpstr>
      <vt:lpstr>CYTOGENETIQUE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2019-09-29T11:19:06Z</dcterms:created>
  <dcterms:modified xsi:type="dcterms:W3CDTF">2019-09-29T11:37:27Z</dcterms:modified>
</cp:coreProperties>
</file>