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BECPI" sheetId="1" r:id="rId1"/>
    <sheet name="BECPI (Rattrapage)" sheetId="2" state="hidden" r:id="rId2"/>
    <sheet name="Feuil2" sheetId="3" state="hidden" r:id="rId3"/>
    <sheet name="Feuil4" sheetId="4" state="hidden" r:id="rId4"/>
    <sheet name="Feuil7" sheetId="5" state="hidden" r:id="rId5"/>
    <sheet name="Feuil1" sheetId="6" state="hidden" r:id="rId6"/>
    <sheet name="Feuil3" sheetId="7" state="hidden" r:id="rId7"/>
    <sheet name="Feuil5" sheetId="8" state="hidden" r:id="rId8"/>
    <sheet name="Feuil6" sheetId="9" state="hidden" r:id="rId9"/>
    <sheet name="Feuil9" sheetId="10" state="hidden" r:id="rId10"/>
    <sheet name="Feuil8" sheetId="11" state="hidden" r:id="rId11"/>
    <sheet name="Feuil10" sheetId="12" state="hidden" r:id="rId12"/>
    <sheet name="IO" sheetId="13" r:id="rId13"/>
    <sheet name="IO RECT" sheetId="14" state="hidden" r:id="rId14"/>
    <sheet name="Toxicologie et Santé" sheetId="15" r:id="rId15"/>
    <sheet name="Toxicologie et Santé (Réctific)" sheetId="16" state="hidden" r:id="rId16"/>
    <sheet name="Feuil11" sheetId="17" state="hidden" r:id="rId17"/>
  </sheets>
  <definedNames>
    <definedName name="_xlnm.Print_Area" localSheetId="1">'BECPI (Rattrapage)'!$A$1:$AA$31</definedName>
  </definedNames>
  <calcPr fullCalcOnLoad="1"/>
</workbook>
</file>

<file path=xl/sharedStrings.xml><?xml version="1.0" encoding="utf-8"?>
<sst xmlns="http://schemas.openxmlformats.org/spreadsheetml/2006/main" count="865" uniqueCount="427">
  <si>
    <t>N</t>
  </si>
  <si>
    <t>Nom</t>
  </si>
  <si>
    <t>Prénom</t>
  </si>
  <si>
    <t>Anglais (1)</t>
  </si>
  <si>
    <t>ASMA</t>
  </si>
  <si>
    <t>Histoire de la vie (1)</t>
  </si>
  <si>
    <t>Outils de l'immunothérapie (4)</t>
  </si>
  <si>
    <t>Analyse d'articles (2)</t>
  </si>
  <si>
    <t>Psychopédagogie (1)</t>
  </si>
  <si>
    <t xml:space="preserve">           Université MENTOURI  CONSTANTINE    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</si>
  <si>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</si>
  <si>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قسم  بيولوجيا  الحيوان  </t>
  </si>
  <si>
    <t>Rapport Bibliographique (2)</t>
  </si>
  <si>
    <t xml:space="preserve">                Hamra-Kroua S</t>
  </si>
  <si>
    <t xml:space="preserve">                Madaci B</t>
  </si>
  <si>
    <t>Procès Verbal de Délibération (Session Normale)</t>
  </si>
  <si>
    <t>MUEF1</t>
  </si>
  <si>
    <t>UEF 1</t>
  </si>
  <si>
    <t>MUEF2</t>
  </si>
  <si>
    <t>UEF2</t>
  </si>
  <si>
    <t>UEM</t>
  </si>
  <si>
    <t>MUEM</t>
  </si>
  <si>
    <t xml:space="preserve">                     Résultat Final</t>
  </si>
  <si>
    <t>CUEF 2 (10)</t>
  </si>
  <si>
    <t>CUEF 1 (10)</t>
  </si>
  <si>
    <t>CUEM (10)</t>
  </si>
  <si>
    <t>Cibles de l'immunothérapie (4)</t>
  </si>
  <si>
    <t>Crédits (6)</t>
  </si>
  <si>
    <t>Crédits (4)</t>
  </si>
  <si>
    <t>Immuno-Informatique (2)</t>
  </si>
  <si>
    <t>Crédits (3)</t>
  </si>
  <si>
    <t>Crédits (2)</t>
  </si>
  <si>
    <t>Total Général</t>
  </si>
  <si>
    <t>Moyenne  Générale</t>
  </si>
  <si>
    <t>Total Cts (30)</t>
  </si>
  <si>
    <t>MUEF</t>
  </si>
  <si>
    <t>Crédits  (7)</t>
  </si>
  <si>
    <t>Crédits  (5)</t>
  </si>
  <si>
    <t>Crédits  (9)</t>
  </si>
  <si>
    <t>Crédits (1)</t>
  </si>
  <si>
    <t>Crédits  (1)</t>
  </si>
  <si>
    <t>UEF</t>
  </si>
  <si>
    <t>CUEF (19)</t>
  </si>
  <si>
    <t>MUED</t>
  </si>
  <si>
    <t>CUEF (9)</t>
  </si>
  <si>
    <t>CUEF (2)</t>
  </si>
  <si>
    <t>UED</t>
  </si>
  <si>
    <t>UET</t>
  </si>
  <si>
    <t>Le Chef  de Département Adjoint</t>
  </si>
  <si>
    <t>Chargé de la Pédagogie</t>
  </si>
  <si>
    <t xml:space="preserve">        Rezgoune ML</t>
  </si>
  <si>
    <t>Le Chef  de Département</t>
  </si>
  <si>
    <t xml:space="preserve">       Madaci B</t>
  </si>
  <si>
    <t xml:space="preserve">     Madaci B</t>
  </si>
  <si>
    <t>Option : Biologie, Évolution et Contrôle des Populations d’Insectes (BECPI)</t>
  </si>
  <si>
    <t>Méthodologie Expérimentale en Immunologie (3)</t>
  </si>
  <si>
    <t>Équipe de formation:</t>
  </si>
  <si>
    <t>ZINEB</t>
  </si>
  <si>
    <t xml:space="preserve">                                                                          </t>
  </si>
  <si>
    <t>HAMADOU</t>
  </si>
  <si>
    <t>Génétique du développement et différenciations cellulaires (3)</t>
  </si>
  <si>
    <t>Crédits (8)</t>
  </si>
  <si>
    <t>Oncogenèse et développement tumoral (3)</t>
  </si>
  <si>
    <t>Crédits (10)</t>
  </si>
  <si>
    <t xml:space="preserve">UEF </t>
  </si>
  <si>
    <t>Cytogénétique moléculaire (2)</t>
  </si>
  <si>
    <t>CUEM (3)</t>
  </si>
  <si>
    <t>Atelier Expérimentaux (2)</t>
  </si>
  <si>
    <t>CUED (3)</t>
  </si>
  <si>
    <t>Bioinformatique (1)</t>
  </si>
  <si>
    <t>Analyse d'articles (1)</t>
  </si>
  <si>
    <t>SAMAH</t>
  </si>
  <si>
    <t>Rezgoune ML</t>
  </si>
  <si>
    <t>MUET</t>
  </si>
  <si>
    <t>CUET (6)</t>
  </si>
  <si>
    <t>KHADIDJA</t>
  </si>
  <si>
    <t>LAIB</t>
  </si>
  <si>
    <t>Option : Toxicologie et Santé</t>
  </si>
  <si>
    <t>Toxicologie  Médicamenteuse (4)</t>
  </si>
  <si>
    <t>Crédits (7)</t>
  </si>
  <si>
    <t>Organo Toxicité et Cancer (2)</t>
  </si>
  <si>
    <t>CUEF (13)</t>
  </si>
  <si>
    <t>Atelier Expérimentaux (4)</t>
  </si>
  <si>
    <t>Toxicité et sécurité  alimentaire (2)</t>
  </si>
  <si>
    <t>CUED (4)</t>
  </si>
  <si>
    <t>Biostatistique (1)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</si>
  <si>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</t>
    </r>
    <r>
      <rPr>
        <sz val="16"/>
        <color indexed="8"/>
        <rFont val="Times New Roman"/>
        <family val="1"/>
      </rPr>
      <t>Lalaoui K</t>
    </r>
  </si>
  <si>
    <r>
      <t>Équipe de formation:</t>
    </r>
    <r>
      <rPr>
        <sz val="16"/>
        <color indexed="8"/>
        <rFont val="Times New Roman"/>
        <family val="1"/>
      </rPr>
      <t xml:space="preserve">                   Lalaoui K</t>
    </r>
  </si>
  <si>
    <t>Zama D</t>
  </si>
  <si>
    <t>Amedah S</t>
  </si>
  <si>
    <t>Benchaabane S</t>
  </si>
  <si>
    <t xml:space="preserve">                   Résultat Final</t>
  </si>
  <si>
    <t>CUEF (18)</t>
  </si>
  <si>
    <t xml:space="preserve">                Berchi S</t>
  </si>
  <si>
    <t xml:space="preserve">                Louadi K</t>
  </si>
  <si>
    <t xml:space="preserve">                Harrat A</t>
  </si>
  <si>
    <t>Techniques de Laboratoire (3)</t>
  </si>
  <si>
    <t>Biologie Fondamentale (3)</t>
  </si>
  <si>
    <t>Botanique (2)</t>
  </si>
  <si>
    <t>Génétique Molécualire (Option 01)</t>
  </si>
  <si>
    <t>Benhizia H</t>
  </si>
  <si>
    <t>MERIEM</t>
  </si>
  <si>
    <t>LAMIA</t>
  </si>
  <si>
    <t>AOUATI</t>
  </si>
  <si>
    <t>ALI</t>
  </si>
  <si>
    <t>BOUMEZBEUR</t>
  </si>
  <si>
    <t>ESMA</t>
  </si>
  <si>
    <t>BOUTARFA</t>
  </si>
  <si>
    <t>REDAF</t>
  </si>
  <si>
    <t>MANEL</t>
  </si>
  <si>
    <t>ZAYOUT</t>
  </si>
  <si>
    <t>WISSEM-EL-HOUDA</t>
  </si>
  <si>
    <t xml:space="preserve">                Djermane A</t>
  </si>
  <si>
    <t xml:space="preserve">                Semmam O</t>
  </si>
  <si>
    <t xml:space="preserve">                Kara Y</t>
  </si>
  <si>
    <t>Bechkri S</t>
  </si>
  <si>
    <t>Benlatreche M</t>
  </si>
  <si>
    <r>
      <t>Équipe de formation:</t>
    </r>
    <r>
      <rPr>
        <sz val="16"/>
        <color indexed="8"/>
        <rFont val="Times New Roman"/>
        <family val="1"/>
      </rPr>
      <t xml:space="preserve">                      </t>
    </r>
    <r>
      <rPr>
        <b/>
        <sz val="16"/>
        <color indexed="8"/>
        <rFont val="Times New Roman"/>
        <family val="1"/>
      </rPr>
      <t>Satta D</t>
    </r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</si>
  <si>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 Satta D</t>
    </r>
  </si>
  <si>
    <t>Master II; Semestre 1 (2011-2012)</t>
  </si>
  <si>
    <t>KENZA</t>
  </si>
  <si>
    <t>AHLEM</t>
  </si>
  <si>
    <t>BECHLEM</t>
  </si>
  <si>
    <t>BEROUAL</t>
  </si>
  <si>
    <t>NAWAL</t>
  </si>
  <si>
    <t>BIOUD</t>
  </si>
  <si>
    <t>BOUAFIA</t>
  </si>
  <si>
    <t>MAYA</t>
  </si>
  <si>
    <t>BOUHOUHOU</t>
  </si>
  <si>
    <t>BOULOUH</t>
  </si>
  <si>
    <t>AZZIZA</t>
  </si>
  <si>
    <t xml:space="preserve">BOUMOUD </t>
  </si>
  <si>
    <t>CHAIB</t>
  </si>
  <si>
    <t>YOUSRA</t>
  </si>
  <si>
    <t>CHERIROU</t>
  </si>
  <si>
    <t>EL BATOUL</t>
  </si>
  <si>
    <t>RENDA</t>
  </si>
  <si>
    <t>DJEBLI</t>
  </si>
  <si>
    <t>EL-MEHDI</t>
  </si>
  <si>
    <t>GUEFFEF</t>
  </si>
  <si>
    <t>WAFA</t>
  </si>
  <si>
    <t>MERIEM HADJER</t>
  </si>
  <si>
    <t>IDIR</t>
  </si>
  <si>
    <t>LAHNECHE</t>
  </si>
  <si>
    <t>AMINA-MAYA</t>
  </si>
  <si>
    <t>LAOUAMRI</t>
  </si>
  <si>
    <t>RAMZI</t>
  </si>
  <si>
    <t>LEGHELIMI</t>
  </si>
  <si>
    <t>METAANE</t>
  </si>
  <si>
    <t>RAS ELDJEBEL</t>
  </si>
  <si>
    <t>SATOUR</t>
  </si>
  <si>
    <t>KHADIJA</t>
  </si>
  <si>
    <t>TALEB</t>
  </si>
  <si>
    <t>DJHIDA</t>
  </si>
  <si>
    <t>ZOUATER</t>
  </si>
  <si>
    <t>Nombre total d'étudiants: 23</t>
  </si>
  <si>
    <t xml:space="preserve">           Madaci B</t>
  </si>
  <si>
    <t>Dakhmouche M</t>
  </si>
  <si>
    <t>Lalaoui K</t>
  </si>
  <si>
    <t>Boubekri N</t>
  </si>
  <si>
    <t>Amrani A</t>
  </si>
  <si>
    <t>Kendouli C</t>
  </si>
  <si>
    <t>Admis</t>
  </si>
  <si>
    <t>Ajourné</t>
  </si>
  <si>
    <t>Master II; Semestre 1  (2011-2012)</t>
  </si>
  <si>
    <t>Nombre total d'étudiants ajournés: 00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</si>
  <si>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</t>
    </r>
    <r>
      <rPr>
        <sz val="16"/>
        <color indexed="8"/>
        <rFont val="Times New Roman"/>
        <family val="1"/>
      </rPr>
      <t>Benkenana N</t>
    </r>
  </si>
  <si>
    <t>CUEM (7)</t>
  </si>
  <si>
    <t xml:space="preserve">                                                </t>
  </si>
  <si>
    <t>Nombre total d'étudiants admis: 23</t>
  </si>
  <si>
    <t>Procès Verbal de Délibération (Session Rattrapage)</t>
  </si>
  <si>
    <t>Nombre total d'étudiants: 05</t>
  </si>
  <si>
    <t>Nombre total d'étudiants ajournés: 01</t>
  </si>
  <si>
    <t>Nombre total d'étudiants admis: 04</t>
  </si>
  <si>
    <t>Kabouche S</t>
  </si>
  <si>
    <t>CHIAL*</t>
  </si>
  <si>
    <r>
      <t>Constantine le :</t>
    </r>
    <r>
      <rPr>
        <b/>
        <sz val="16"/>
        <color indexed="8"/>
        <rFont val="Times New Roman"/>
        <family val="1"/>
      </rPr>
      <t xml:space="preserve">  16/04/2012</t>
    </r>
  </si>
  <si>
    <t>Procès Verbal de Délibération Correctif-additif au procès-verbal initial (Session Normale)</t>
  </si>
  <si>
    <r>
      <t>Constantine le :</t>
    </r>
    <r>
      <rPr>
        <b/>
        <sz val="16"/>
        <color indexed="8"/>
        <rFont val="Times New Roman"/>
        <family val="1"/>
      </rPr>
      <t xml:space="preserve">    29/04/2012</t>
    </r>
  </si>
  <si>
    <t>HAMZA</t>
  </si>
  <si>
    <t>OUSSAMA</t>
  </si>
  <si>
    <t>AMIRA</t>
  </si>
  <si>
    <t>SOUMIA</t>
  </si>
  <si>
    <t xml:space="preserve">ALLAOUA </t>
  </si>
  <si>
    <t>FATIMA ZOHRA</t>
  </si>
  <si>
    <t>ALLOUANI</t>
  </si>
  <si>
    <t>HAKIMA</t>
  </si>
  <si>
    <t>BENSOUILAH</t>
  </si>
  <si>
    <t>BOUCENNA</t>
  </si>
  <si>
    <t>CHOUAI</t>
  </si>
  <si>
    <t>DEMBRI</t>
  </si>
  <si>
    <t>DJEGHIM</t>
  </si>
  <si>
    <t xml:space="preserve">DRIDI </t>
  </si>
  <si>
    <t xml:space="preserve">FELLAH </t>
  </si>
  <si>
    <t>MARWA</t>
  </si>
  <si>
    <t>HERBADJI</t>
  </si>
  <si>
    <t>LYES</t>
  </si>
  <si>
    <t>KHIARI</t>
  </si>
  <si>
    <t>KHOUALED</t>
  </si>
  <si>
    <t>LAHIRA</t>
  </si>
  <si>
    <t>MEDJANI</t>
  </si>
  <si>
    <t>MIHOUB</t>
  </si>
  <si>
    <t>RACHIDA</t>
  </si>
  <si>
    <t>MIMOUNE</t>
  </si>
  <si>
    <t>NSABIMANA</t>
  </si>
  <si>
    <t>KATIA BRIDGITTE</t>
  </si>
  <si>
    <t>RIBOUH</t>
  </si>
  <si>
    <t>TOUM</t>
  </si>
  <si>
    <t>HADJER</t>
  </si>
  <si>
    <t xml:space="preserve">YAICHE  </t>
  </si>
  <si>
    <t>Université  Constantine 1</t>
  </si>
  <si>
    <t>جامعة قسنطينة  1</t>
  </si>
  <si>
    <t xml:space="preserve"> Fait le :</t>
  </si>
  <si>
    <t xml:space="preserve">  Benkenana N</t>
  </si>
  <si>
    <t xml:space="preserve">  Kara Y</t>
  </si>
  <si>
    <t xml:space="preserve">  Harrat A</t>
  </si>
  <si>
    <t xml:space="preserve">Master II;Semestre3  (2012-2013) </t>
  </si>
  <si>
    <t>Tlilani K</t>
  </si>
  <si>
    <t>Chellat D</t>
  </si>
  <si>
    <t>Nombre Total d'Etudiants:20</t>
  </si>
  <si>
    <t>Nombre Total d'Etudiants Admis:20</t>
  </si>
  <si>
    <t>Nombre  Totad'Etudiants Ajourné:0</t>
  </si>
  <si>
    <t xml:space="preserve">                  Boulkandoul R</t>
  </si>
  <si>
    <t xml:space="preserve">                  Zama D</t>
  </si>
  <si>
    <t xml:space="preserve">  Équipe de formation:</t>
  </si>
  <si>
    <t xml:space="preserve">  Hamra Kroua S</t>
  </si>
  <si>
    <t>Option : Immunologie Moléculaire et Cellulaire: Oncologie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</si>
  <si>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Tebibel S</t>
    </r>
  </si>
  <si>
    <t>RANDA</t>
  </si>
  <si>
    <t>BOUZID</t>
  </si>
  <si>
    <t>SAMIRA</t>
  </si>
  <si>
    <t>MAROUA</t>
  </si>
  <si>
    <t>KHAOULA</t>
  </si>
  <si>
    <t>RAYANE</t>
  </si>
  <si>
    <t xml:space="preserve">                Aggoune C</t>
  </si>
  <si>
    <t xml:space="preserve">                Kehili H</t>
  </si>
  <si>
    <t xml:space="preserve">                                                       Kabouche S</t>
  </si>
  <si>
    <t>NOUR EL HOUDA</t>
  </si>
  <si>
    <t>AMINA</t>
  </si>
  <si>
    <t>DERBAL</t>
  </si>
  <si>
    <t>IMANE</t>
  </si>
  <si>
    <t>MOUNA</t>
  </si>
  <si>
    <t>BOUCHRA</t>
  </si>
  <si>
    <r>
      <t>Équipe de formation:</t>
    </r>
    <r>
      <rPr>
        <sz val="16"/>
        <color indexed="8"/>
        <rFont val="Times New Roman"/>
        <family val="1"/>
      </rPr>
      <t xml:space="preserve">                      Lalaoui K</t>
    </r>
  </si>
  <si>
    <t xml:space="preserve">                  Menad A</t>
  </si>
  <si>
    <t>HASSINA</t>
  </si>
  <si>
    <t>KHOULOUD</t>
  </si>
  <si>
    <t>BOUKHARI</t>
  </si>
  <si>
    <t>CHOUAIB</t>
  </si>
  <si>
    <t>KAOUTHER</t>
  </si>
  <si>
    <r>
      <t xml:space="preserve">Université Des Frères Mentouri-Constantine                                                    </t>
    </r>
    <r>
      <rPr>
        <b/>
        <sz val="14"/>
        <color indexed="8"/>
        <rFont val="Times New Roman"/>
        <family val="1"/>
      </rPr>
      <t>جامعة الاخوة منتوري- قسنطينة</t>
    </r>
  </si>
  <si>
    <r>
      <t xml:space="preserve">Faculté des Sciences de la Nature et de la Vie                                                              </t>
    </r>
    <r>
      <rPr>
        <b/>
        <sz val="14"/>
        <color indexed="8"/>
        <rFont val="Times New Roman"/>
        <family val="1"/>
      </rPr>
      <t>كلية علوم الطبيعة والحياة</t>
    </r>
    <r>
      <rPr>
        <b/>
        <sz val="12"/>
        <color indexed="8"/>
        <rFont val="Times New Roman"/>
        <family val="1"/>
      </rPr>
      <t xml:space="preserve">            </t>
    </r>
  </si>
  <si>
    <t xml:space="preserve"> Département de Biologie Animale                                                                                    قسم  بيولوجيا  الحيوان</t>
  </si>
  <si>
    <t xml:space="preserve">Master II;Semestre 3  (2016-2017) </t>
  </si>
  <si>
    <t xml:space="preserve">Master II;Semestre3  (2016-2017) </t>
  </si>
  <si>
    <t>BABOUCHE</t>
  </si>
  <si>
    <t>REDHA</t>
  </si>
  <si>
    <t>BELBELDI</t>
  </si>
  <si>
    <t xml:space="preserve"> IMENE HIND</t>
  </si>
  <si>
    <t>BENAROUR</t>
  </si>
  <si>
    <t>ABDESSLAM</t>
  </si>
  <si>
    <t>BENDANA</t>
  </si>
  <si>
    <t>AMIR CHARAF EDDINE</t>
  </si>
  <si>
    <t>BENDJELLOUL</t>
  </si>
  <si>
    <t>ADLENE</t>
  </si>
  <si>
    <t>BOUANAKA</t>
  </si>
  <si>
    <t xml:space="preserve"> ISSAM</t>
  </si>
  <si>
    <t>DOUNIAZED</t>
  </si>
  <si>
    <t>BOURAIOU</t>
  </si>
  <si>
    <t>BOUSSBAA</t>
  </si>
  <si>
    <t xml:space="preserve"> CHAIMA</t>
  </si>
  <si>
    <t>BOUTROUF</t>
  </si>
  <si>
    <t xml:space="preserve"> MOUNA</t>
  </si>
  <si>
    <t>GABEL</t>
  </si>
  <si>
    <t>CHOUBEILA</t>
  </si>
  <si>
    <t>GUELLAL</t>
  </si>
  <si>
    <t xml:space="preserve"> IMENE</t>
  </si>
  <si>
    <t>KEHILI</t>
  </si>
  <si>
    <t>MOHAMED LAMINE</t>
  </si>
  <si>
    <t>LEKIKOT</t>
  </si>
  <si>
    <t>MANSSAR</t>
  </si>
  <si>
    <t>MOSTEFA</t>
  </si>
  <si>
    <t>SEBIHI</t>
  </si>
  <si>
    <t>RAFIK</t>
  </si>
  <si>
    <t>ZOUAOUI</t>
  </si>
  <si>
    <t>ALMAS</t>
  </si>
  <si>
    <t>SHABAN</t>
  </si>
  <si>
    <t xml:space="preserve">ARIOUA </t>
  </si>
  <si>
    <t>AFNEN</t>
  </si>
  <si>
    <t>BENAZIZA</t>
  </si>
  <si>
    <t xml:space="preserve">BENCHIHEB </t>
  </si>
  <si>
    <t>RAYENE</t>
  </si>
  <si>
    <t xml:space="preserve">BISKRI </t>
  </si>
  <si>
    <t>BATOUL</t>
  </si>
  <si>
    <t>BOUCHOUKA</t>
  </si>
  <si>
    <t>RACHA LYDIA</t>
  </si>
  <si>
    <t>BOUKERCHA</t>
  </si>
  <si>
    <t>BOUMAZA</t>
  </si>
  <si>
    <t>ABDELMOULA</t>
  </si>
  <si>
    <t xml:space="preserve">BOUNAAS </t>
  </si>
  <si>
    <t xml:space="preserve">FOUGHALIA </t>
  </si>
  <si>
    <t xml:space="preserve">GUENNOUB </t>
  </si>
  <si>
    <t>SABRINA</t>
  </si>
  <si>
    <t>HAMOUDA</t>
  </si>
  <si>
    <t xml:space="preserve"> LAMIS</t>
  </si>
  <si>
    <t xml:space="preserve">KHELIFA </t>
  </si>
  <si>
    <t>ABDERRAZAK</t>
  </si>
  <si>
    <t xml:space="preserve">LABED            </t>
  </si>
  <si>
    <t>CHAFIA</t>
  </si>
  <si>
    <t xml:space="preserve">LAMAMRI </t>
  </si>
  <si>
    <t>BOUTHEINA</t>
  </si>
  <si>
    <t xml:space="preserve">MECHEHOUD  </t>
  </si>
  <si>
    <t xml:space="preserve"> NIHED</t>
  </si>
  <si>
    <t>MECHENOUAI</t>
  </si>
  <si>
    <t>MOHAMED SAID</t>
  </si>
  <si>
    <t xml:space="preserve">NOUREDDINE </t>
  </si>
  <si>
    <t>AHMED MALIK</t>
  </si>
  <si>
    <t xml:space="preserve">REDOUANE ALI </t>
  </si>
  <si>
    <t>SENNOUR</t>
  </si>
  <si>
    <t>TAHA OUASSIME</t>
  </si>
  <si>
    <t>TCHALABI</t>
  </si>
  <si>
    <t>MOHAMED EL HADI</t>
  </si>
  <si>
    <t>ZEGHINA</t>
  </si>
  <si>
    <t xml:space="preserve"> IBTISSEM</t>
  </si>
  <si>
    <t xml:space="preserve">ABBACHI </t>
  </si>
  <si>
    <t>SOUHEILA</t>
  </si>
  <si>
    <t xml:space="preserve">AMDJOUDJ   </t>
  </si>
  <si>
    <t xml:space="preserve">AOUAG </t>
  </si>
  <si>
    <t>BAGHI</t>
  </si>
  <si>
    <t xml:space="preserve">BECHOUA </t>
  </si>
  <si>
    <t xml:space="preserve">BEHNAS </t>
  </si>
  <si>
    <t>SARAH</t>
  </si>
  <si>
    <t>BELALA</t>
  </si>
  <si>
    <t>AMIRA BELKIS</t>
  </si>
  <si>
    <t>BELKHAMASSI</t>
  </si>
  <si>
    <t xml:space="preserve">BENABILA </t>
  </si>
  <si>
    <t>CHAHLA</t>
  </si>
  <si>
    <t xml:space="preserve">BOUAOUINA </t>
  </si>
  <si>
    <t>DALILA</t>
  </si>
  <si>
    <t>BOUDRAA (12/12/1992 )</t>
  </si>
  <si>
    <t>BOUHENNACHE</t>
  </si>
  <si>
    <t>NACIRA</t>
  </si>
  <si>
    <t xml:space="preserve">BOUHERMA </t>
  </si>
  <si>
    <t>OUISSEM</t>
  </si>
  <si>
    <t xml:space="preserve">BOULBAZINE </t>
  </si>
  <si>
    <t>NORELHOUDA</t>
  </si>
  <si>
    <t xml:space="preserve">BOULHABEL </t>
  </si>
  <si>
    <t>HALA ROUMEISSA</t>
  </si>
  <si>
    <t xml:space="preserve">BOULIFA   </t>
  </si>
  <si>
    <t xml:space="preserve">BOUMAHRAT </t>
  </si>
  <si>
    <t xml:space="preserve">BOUNAB    </t>
  </si>
  <si>
    <t xml:space="preserve"> ROMAISSA</t>
  </si>
  <si>
    <t>BOUSBA</t>
  </si>
  <si>
    <t>BOUTOUT</t>
  </si>
  <si>
    <t xml:space="preserve"> AFEF</t>
  </si>
  <si>
    <t xml:space="preserve">CHENNIKI </t>
  </si>
  <si>
    <t xml:space="preserve">CHERIET   </t>
  </si>
  <si>
    <t>WISSEM</t>
  </si>
  <si>
    <t xml:space="preserve">DARBANE </t>
  </si>
  <si>
    <t>DALAL</t>
  </si>
  <si>
    <t xml:space="preserve">DEBBACHE </t>
  </si>
  <si>
    <t>MERYEM</t>
  </si>
  <si>
    <t xml:space="preserve">DEGHDEGH </t>
  </si>
  <si>
    <t xml:space="preserve">DEKKICHE </t>
  </si>
  <si>
    <t>DOUS</t>
  </si>
  <si>
    <t>FAIROUZ</t>
  </si>
  <si>
    <t xml:space="preserve">DRASSEN </t>
  </si>
  <si>
    <t>FERRAD</t>
  </si>
  <si>
    <t xml:space="preserve">FOUGHALI </t>
  </si>
  <si>
    <t>GHANEM LAKHAL</t>
  </si>
  <si>
    <t>SAOUSSENE</t>
  </si>
  <si>
    <t>GHOMRANI</t>
  </si>
  <si>
    <t>GUERROUDJ</t>
  </si>
  <si>
    <t xml:space="preserve"> ROUMIASSA</t>
  </si>
  <si>
    <t>HAMMOUDI</t>
  </si>
  <si>
    <t xml:space="preserve"> FAHIMA</t>
  </si>
  <si>
    <t>HOUADEG</t>
  </si>
  <si>
    <t>KHELIF TOUHAMI</t>
  </si>
  <si>
    <t>LOUIZA</t>
  </si>
  <si>
    <t xml:space="preserve">KITOUNI  </t>
  </si>
  <si>
    <t xml:space="preserve"> KAWTHER</t>
  </si>
  <si>
    <t xml:space="preserve">LAKACHE </t>
  </si>
  <si>
    <t>MANAA</t>
  </si>
  <si>
    <t>MANSAR</t>
  </si>
  <si>
    <t xml:space="preserve"> LINA NOURHANE</t>
  </si>
  <si>
    <t xml:space="preserve">MEFTAH </t>
  </si>
  <si>
    <t>NORA</t>
  </si>
  <si>
    <t xml:space="preserve">MEKHLOUFI </t>
  </si>
  <si>
    <t xml:space="preserve"> IMAN</t>
  </si>
  <si>
    <t>MENIA</t>
  </si>
  <si>
    <t>SORAYA</t>
  </si>
  <si>
    <t xml:space="preserve">MENZER  </t>
  </si>
  <si>
    <t xml:space="preserve"> MERYEM</t>
  </si>
  <si>
    <t xml:space="preserve">MERGHID </t>
  </si>
  <si>
    <t>MANAL</t>
  </si>
  <si>
    <t xml:space="preserve">MOUDJARI </t>
  </si>
  <si>
    <t xml:space="preserve">OUDJERIT </t>
  </si>
  <si>
    <t>KHAOULA AMEL</t>
  </si>
  <si>
    <t xml:space="preserve">SAADOUNI </t>
  </si>
  <si>
    <t>TAIBA</t>
  </si>
  <si>
    <t xml:space="preserve">ZEGHIB </t>
  </si>
  <si>
    <t>ROUFEIDA</t>
  </si>
  <si>
    <t>Nombre Total d'Etudiants:17</t>
  </si>
  <si>
    <t>Nombre Total d'Etudiants:22</t>
  </si>
  <si>
    <t>Nombre Total d'Etudiants:52</t>
  </si>
  <si>
    <t>/</t>
  </si>
  <si>
    <t>Nombre Total d'Etudiants Admis:45</t>
  </si>
  <si>
    <t>Nombre Total d'Etudiants Ajourné:07</t>
  </si>
  <si>
    <t xml:space="preserve"> Fait le :09/02/2017</t>
  </si>
  <si>
    <r>
      <rPr>
        <b/>
        <u val="single"/>
        <sz val="16"/>
        <color indexed="8"/>
        <rFont val="Times New Roman"/>
        <family val="1"/>
      </rPr>
      <t>Responsable pédagogique:</t>
    </r>
    <r>
      <rPr>
        <b/>
        <sz val="16"/>
        <color indexed="8"/>
        <rFont val="Times New Roman"/>
        <family val="1"/>
      </rPr>
      <t xml:space="preserve">           </t>
    </r>
    <r>
      <rPr>
        <sz val="16"/>
        <color indexed="8"/>
        <rFont val="Times New Roman"/>
        <family val="1"/>
      </rPr>
      <t>Amedah S</t>
    </r>
  </si>
  <si>
    <t xml:space="preserve">                 Amrani A</t>
  </si>
  <si>
    <t xml:space="preserve">                 Benrebai M</t>
  </si>
  <si>
    <t>Contrôle de Qualité(2)</t>
  </si>
  <si>
    <t>ABS</t>
  </si>
  <si>
    <t xml:space="preserve"> Fait le : 12/02/2017</t>
  </si>
  <si>
    <t>Nombre Total d'Etudiants  Admis:20</t>
  </si>
  <si>
    <t>Nombre Total d'Etudiants Ajourné:02</t>
  </si>
  <si>
    <r>
      <t>Équipe de formation:</t>
    </r>
    <r>
      <rPr>
        <sz val="16"/>
        <color indexed="8"/>
        <rFont val="Times New Roman"/>
        <family val="1"/>
      </rPr>
      <t xml:space="preserve">                     </t>
    </r>
  </si>
  <si>
    <t xml:space="preserve">                Mechati C</t>
  </si>
  <si>
    <t xml:space="preserve">                Arribi B</t>
  </si>
  <si>
    <t xml:space="preserve">                Rahamna O</t>
  </si>
  <si>
    <r>
      <rPr>
        <b/>
        <u val="single"/>
        <sz val="16"/>
        <color indexed="8"/>
        <rFont val="Times New Roman"/>
        <family val="1"/>
      </rPr>
      <t xml:space="preserve">Responsable pédagogique: </t>
    </r>
    <r>
      <rPr>
        <b/>
        <sz val="16"/>
        <color indexed="8"/>
        <rFont val="Times New Roman"/>
        <family val="1"/>
      </rPr>
      <t xml:space="preserve">                   Aguib S</t>
    </r>
  </si>
  <si>
    <t>Nombre Total d'Etudiants Admis:16</t>
  </si>
  <si>
    <t>Nombre Total d'Etudiants Ajourné:01</t>
  </si>
  <si>
    <t xml:space="preserve">  Mihoub L</t>
  </si>
  <si>
    <t xml:space="preserve">  Chaabane M</t>
  </si>
  <si>
    <t xml:space="preserve">                  Fait le :19/02/2017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</si>
</sst>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0000"/>
    <numFmt numFmtId="166" formatCode="0.0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b/>
      <sz val="14"/>
      <name val="Calibri"/>
      <family val="2"/>
    </font>
    <font>
      <b/>
      <sz val="12"/>
      <color indexed="10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6"/>
      <color rgb="FFFF0000"/>
      <name val="Calibri"/>
      <family val="2"/>
    </font>
    <font>
      <b/>
      <u val="single"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458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2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2" fillId="0" borderId="0" xfId="0" applyFont="1" applyAlignment="1">
      <alignment horizontal="left"/>
    </xf>
    <xf numFmtId="0" fontId="7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textRotation="90"/>
    </xf>
    <xf numFmtId="0" fontId="72" fillId="0" borderId="0" xfId="0" applyFont="1" applyAlignment="1">
      <alignment vertical="top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75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2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4" fillId="0" borderId="0" xfId="0" applyFont="1" applyAlignment="1">
      <alignment horizontal="center" textRotation="90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center"/>
    </xf>
    <xf numFmtId="2" fontId="80" fillId="0" borderId="17" xfId="0" applyNumberFormat="1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2" fontId="75" fillId="0" borderId="10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80" fillId="0" borderId="14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79" fillId="33" borderId="24" xfId="0" applyNumberFormat="1" applyFont="1" applyFill="1" applyBorder="1" applyAlignment="1">
      <alignment horizontal="center" vertical="center" textRotation="90"/>
    </xf>
    <xf numFmtId="2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3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78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4" fillId="33" borderId="22" xfId="0" applyFont="1" applyFill="1" applyBorder="1" applyAlignment="1">
      <alignment vertical="center"/>
    </xf>
    <xf numFmtId="0" fontId="42" fillId="33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3" fillId="33" borderId="25" xfId="0" applyNumberFormat="1" applyFont="1" applyFill="1" applyBorder="1" applyAlignment="1">
      <alignment horizontal="center" vertical="center" textRotation="90"/>
    </xf>
    <xf numFmtId="0" fontId="79" fillId="33" borderId="19" xfId="0" applyNumberFormat="1" applyFont="1" applyFill="1" applyBorder="1" applyAlignment="1">
      <alignment horizontal="center" vertical="center" textRotation="90"/>
    </xf>
    <xf numFmtId="0" fontId="74" fillId="33" borderId="0" xfId="0" applyFont="1" applyFill="1" applyAlignment="1">
      <alignment horizontal="center" textRotation="90"/>
    </xf>
    <xf numFmtId="0" fontId="5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/>
    </xf>
    <xf numFmtId="2" fontId="4" fillId="33" borderId="21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75" fillId="0" borderId="22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2" fontId="4" fillId="0" borderId="23" xfId="0" applyNumberFormat="1" applyFont="1" applyBorder="1" applyAlignment="1">
      <alignment horizontal="center" vertical="center"/>
    </xf>
    <xf numFmtId="2" fontId="80" fillId="0" borderId="32" xfId="0" applyNumberFormat="1" applyFont="1" applyBorder="1" applyAlignment="1">
      <alignment horizontal="center" vertical="center"/>
    </xf>
    <xf numFmtId="2" fontId="80" fillId="0" borderId="33" xfId="0" applyNumberFormat="1" applyFont="1" applyBorder="1" applyAlignment="1">
      <alignment horizontal="center" vertical="center"/>
    </xf>
    <xf numFmtId="2" fontId="80" fillId="0" borderId="34" xfId="0" applyNumberFormat="1" applyFont="1" applyBorder="1" applyAlignment="1">
      <alignment horizontal="center" vertical="center"/>
    </xf>
    <xf numFmtId="2" fontId="80" fillId="0" borderId="18" xfId="0" applyNumberFormat="1" applyFont="1" applyBorder="1" applyAlignment="1">
      <alignment horizontal="center" vertical="center"/>
    </xf>
    <xf numFmtId="0" fontId="78" fillId="0" borderId="0" xfId="0" applyFont="1" applyAlignment="1">
      <alignment/>
    </xf>
    <xf numFmtId="0" fontId="71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0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vertical="top"/>
    </xf>
    <xf numFmtId="0" fontId="79" fillId="33" borderId="25" xfId="0" applyNumberFormat="1" applyFont="1" applyFill="1" applyBorder="1" applyAlignment="1">
      <alignment horizontal="center" vertical="center" textRotation="90"/>
    </xf>
    <xf numFmtId="0" fontId="74" fillId="33" borderId="0" xfId="0" applyFont="1" applyFill="1" applyAlignment="1">
      <alignment textRotation="90"/>
    </xf>
    <xf numFmtId="0" fontId="77" fillId="33" borderId="0" xfId="0" applyFont="1" applyFill="1" applyAlignment="1">
      <alignment/>
    </xf>
    <xf numFmtId="2" fontId="75" fillId="35" borderId="12" xfId="0" applyNumberFormat="1" applyFont="1" applyFill="1" applyBorder="1" applyAlignment="1">
      <alignment horizontal="center" vertical="center"/>
    </xf>
    <xf numFmtId="0" fontId="75" fillId="35" borderId="28" xfId="0" applyFont="1" applyFill="1" applyBorder="1" applyAlignment="1">
      <alignment horizontal="center" vertical="center"/>
    </xf>
    <xf numFmtId="2" fontId="75" fillId="35" borderId="27" xfId="0" applyNumberFormat="1" applyFont="1" applyFill="1" applyBorder="1" applyAlignment="1">
      <alignment horizontal="center" vertical="center"/>
    </xf>
    <xf numFmtId="0" fontId="75" fillId="35" borderId="27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 textRotation="90"/>
    </xf>
    <xf numFmtId="0" fontId="75" fillId="35" borderId="11" xfId="0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7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1" fillId="0" borderId="25" xfId="0" applyFont="1" applyFill="1" applyBorder="1" applyAlignment="1">
      <alignment horizontal="center" vertical="center" textRotation="90"/>
    </xf>
    <xf numFmtId="0" fontId="81" fillId="0" borderId="24" xfId="0" applyFont="1" applyFill="1" applyBorder="1" applyAlignment="1">
      <alignment horizontal="center" vertical="center" textRotation="90"/>
    </xf>
    <xf numFmtId="0" fontId="79" fillId="0" borderId="35" xfId="0" applyFont="1" applyFill="1" applyBorder="1" applyAlignment="1">
      <alignment horizontal="center" vertical="center" textRotation="90"/>
    </xf>
    <xf numFmtId="0" fontId="79" fillId="0" borderId="19" xfId="0" applyFont="1" applyFill="1" applyBorder="1" applyAlignment="1">
      <alignment horizontal="center" vertical="center" textRotation="90"/>
    </xf>
    <xf numFmtId="0" fontId="79" fillId="0" borderId="36" xfId="0" applyFont="1" applyFill="1" applyBorder="1" applyAlignment="1">
      <alignment horizontal="center" vertical="center" textRotation="90"/>
    </xf>
    <xf numFmtId="0" fontId="79" fillId="0" borderId="0" xfId="0" applyFont="1" applyFill="1" applyAlignment="1">
      <alignment horizontal="center" textRotation="90"/>
    </xf>
    <xf numFmtId="0" fontId="74" fillId="0" borderId="0" xfId="0" applyFont="1" applyFill="1" applyAlignment="1">
      <alignment/>
    </xf>
    <xf numFmtId="2" fontId="75" fillId="35" borderId="10" xfId="0" applyNumberFormat="1" applyFont="1" applyFill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9" fillId="33" borderId="37" xfId="0" applyNumberFormat="1" applyFont="1" applyFill="1" applyBorder="1" applyAlignment="1">
      <alignment horizontal="center" vertical="center" textRotation="90"/>
    </xf>
    <xf numFmtId="0" fontId="81" fillId="33" borderId="25" xfId="0" applyNumberFormat="1" applyFont="1" applyFill="1" applyBorder="1" applyAlignment="1">
      <alignment horizontal="center" vertical="center" textRotation="90"/>
    </xf>
    <xf numFmtId="0" fontId="81" fillId="33" borderId="24" xfId="0" applyNumberFormat="1" applyFont="1" applyFill="1" applyBorder="1" applyAlignment="1">
      <alignment horizontal="center" vertical="center" textRotation="90"/>
    </xf>
    <xf numFmtId="0" fontId="43" fillId="33" borderId="38" xfId="0" applyNumberFormat="1" applyFont="1" applyFill="1" applyBorder="1" applyAlignment="1">
      <alignment horizontal="center" vertical="center" textRotation="90"/>
    </xf>
    <xf numFmtId="0" fontId="79" fillId="33" borderId="20" xfId="0" applyNumberFormat="1" applyFont="1" applyFill="1" applyBorder="1" applyAlignment="1">
      <alignment horizontal="center" vertical="center" textRotation="90"/>
    </xf>
    <xf numFmtId="0" fontId="75" fillId="0" borderId="31" xfId="0" applyFont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2" fontId="75" fillId="0" borderId="23" xfId="0" applyNumberFormat="1" applyFont="1" applyBorder="1" applyAlignment="1">
      <alignment horizontal="center" vertical="center"/>
    </xf>
    <xf numFmtId="2" fontId="75" fillId="33" borderId="22" xfId="0" applyNumberFormat="1" applyFont="1" applyFill="1" applyBorder="1" applyAlignment="1">
      <alignment horizontal="center" vertical="center"/>
    </xf>
    <xf numFmtId="2" fontId="75" fillId="33" borderId="23" xfId="0" applyNumberFormat="1" applyFont="1" applyFill="1" applyBorder="1" applyAlignment="1">
      <alignment horizontal="center" vertical="center"/>
    </xf>
    <xf numFmtId="0" fontId="70" fillId="33" borderId="39" xfId="0" applyFont="1" applyFill="1" applyBorder="1" applyAlignment="1">
      <alignment vertical="center"/>
    </xf>
    <xf numFmtId="0" fontId="70" fillId="33" borderId="40" xfId="0" applyFont="1" applyFill="1" applyBorder="1" applyAlignment="1">
      <alignment vertical="center"/>
    </xf>
    <xf numFmtId="0" fontId="70" fillId="33" borderId="41" xfId="0" applyFont="1" applyFill="1" applyBorder="1" applyAlignment="1">
      <alignment vertical="center"/>
    </xf>
    <xf numFmtId="0" fontId="75" fillId="35" borderId="26" xfId="0" applyFont="1" applyFill="1" applyBorder="1" applyAlignment="1">
      <alignment horizontal="center" vertical="center"/>
    </xf>
    <xf numFmtId="2" fontId="75" fillId="35" borderId="26" xfId="0" applyNumberFormat="1" applyFont="1" applyFill="1" applyBorder="1" applyAlignment="1">
      <alignment horizontal="center" vertical="center"/>
    </xf>
    <xf numFmtId="2" fontId="75" fillId="0" borderId="12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0" fillId="33" borderId="0" xfId="0" applyFill="1" applyAlignment="1">
      <alignment/>
    </xf>
    <xf numFmtId="0" fontId="79" fillId="33" borderId="25" xfId="0" applyFont="1" applyFill="1" applyBorder="1" applyAlignment="1">
      <alignment horizontal="center" vertical="center" textRotation="90"/>
    </xf>
    <xf numFmtId="0" fontId="79" fillId="33" borderId="24" xfId="0" applyFont="1" applyFill="1" applyBorder="1" applyAlignment="1">
      <alignment horizontal="center" vertical="center" textRotation="90"/>
    </xf>
    <xf numFmtId="0" fontId="81" fillId="33" borderId="38" xfId="0" applyFont="1" applyFill="1" applyBorder="1" applyAlignment="1">
      <alignment horizontal="center" vertical="center" textRotation="90"/>
    </xf>
    <xf numFmtId="0" fontId="81" fillId="33" borderId="24" xfId="0" applyFont="1" applyFill="1" applyBorder="1" applyAlignment="1">
      <alignment horizontal="center" vertical="center" textRotation="90"/>
    </xf>
    <xf numFmtId="0" fontId="43" fillId="33" borderId="25" xfId="0" applyFont="1" applyFill="1" applyBorder="1" applyAlignment="1">
      <alignment horizontal="center" vertical="center" textRotation="90"/>
    </xf>
    <xf numFmtId="0" fontId="79" fillId="33" borderId="19" xfId="0" applyFont="1" applyFill="1" applyBorder="1" applyAlignment="1">
      <alignment horizontal="center" vertical="center" textRotation="90"/>
    </xf>
    <xf numFmtId="0" fontId="79" fillId="33" borderId="36" xfId="0" applyFont="1" applyFill="1" applyBorder="1" applyAlignment="1">
      <alignment horizontal="center" vertical="center" textRotation="90"/>
    </xf>
    <xf numFmtId="0" fontId="79" fillId="33" borderId="42" xfId="0" applyFont="1" applyFill="1" applyBorder="1" applyAlignment="1">
      <alignment horizontal="center" vertical="center"/>
    </xf>
    <xf numFmtId="0" fontId="79" fillId="33" borderId="43" xfId="0" applyFont="1" applyFill="1" applyBorder="1" applyAlignment="1">
      <alignment horizontal="center" vertical="center"/>
    </xf>
    <xf numFmtId="0" fontId="81" fillId="33" borderId="25" xfId="0" applyFont="1" applyFill="1" applyBorder="1" applyAlignment="1">
      <alignment horizontal="center" vertical="center" textRotation="90"/>
    </xf>
    <xf numFmtId="0" fontId="79" fillId="33" borderId="35" xfId="0" applyFont="1" applyFill="1" applyBorder="1" applyAlignment="1">
      <alignment horizontal="center" vertical="center" textRotation="90"/>
    </xf>
    <xf numFmtId="0" fontId="43" fillId="33" borderId="35" xfId="0" applyFont="1" applyFill="1" applyBorder="1" applyAlignment="1">
      <alignment horizontal="center" vertical="center" textRotation="90"/>
    </xf>
    <xf numFmtId="0" fontId="42" fillId="0" borderId="37" xfId="0" applyFont="1" applyFill="1" applyBorder="1" applyAlignment="1">
      <alignment horizontal="center"/>
    </xf>
    <xf numFmtId="0" fontId="81" fillId="33" borderId="37" xfId="0" applyFont="1" applyFill="1" applyBorder="1" applyAlignment="1">
      <alignment horizontal="center" vertical="center" textRotation="90"/>
    </xf>
    <xf numFmtId="0" fontId="79" fillId="33" borderId="37" xfId="0" applyFont="1" applyFill="1" applyBorder="1" applyAlignment="1">
      <alignment horizontal="center" vertical="center" textRotation="90"/>
    </xf>
    <xf numFmtId="0" fontId="75" fillId="35" borderId="29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/>
    </xf>
    <xf numFmtId="0" fontId="43" fillId="33" borderId="38" xfId="0" applyFont="1" applyFill="1" applyBorder="1" applyAlignment="1">
      <alignment horizontal="center" vertical="center" textRotation="90"/>
    </xf>
    <xf numFmtId="2" fontId="4" fillId="33" borderId="32" xfId="0" applyNumberFormat="1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 textRotation="90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/>
    </xf>
    <xf numFmtId="2" fontId="75" fillId="35" borderId="15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2" fontId="4" fillId="33" borderId="45" xfId="0" applyNumberFormat="1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2" fontId="75" fillId="35" borderId="46" xfId="0" applyNumberFormat="1" applyFont="1" applyFill="1" applyBorder="1" applyAlignment="1">
      <alignment horizontal="center" vertical="center"/>
    </xf>
    <xf numFmtId="0" fontId="75" fillId="35" borderId="46" xfId="0" applyFont="1" applyFill="1" applyBorder="1" applyAlignment="1">
      <alignment horizontal="center" vertical="center"/>
    </xf>
    <xf numFmtId="2" fontId="4" fillId="33" borderId="46" xfId="0" applyNumberFormat="1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2" fontId="75" fillId="33" borderId="48" xfId="0" applyNumberFormat="1" applyFont="1" applyFill="1" applyBorder="1" applyAlignment="1">
      <alignment horizontal="center" vertical="center"/>
    </xf>
    <xf numFmtId="0" fontId="75" fillId="33" borderId="49" xfId="0" applyFont="1" applyFill="1" applyBorder="1" applyAlignment="1">
      <alignment horizontal="center" vertical="center"/>
    </xf>
    <xf numFmtId="0" fontId="75" fillId="33" borderId="47" xfId="0" applyFont="1" applyFill="1" applyBorder="1" applyAlignment="1">
      <alignment horizontal="center" vertical="center"/>
    </xf>
    <xf numFmtId="2" fontId="4" fillId="33" borderId="48" xfId="0" applyNumberFormat="1" applyFont="1" applyFill="1" applyBorder="1" applyAlignment="1">
      <alignment horizontal="center" vertical="center"/>
    </xf>
    <xf numFmtId="0" fontId="75" fillId="35" borderId="49" xfId="0" applyFont="1" applyFill="1" applyBorder="1" applyAlignment="1">
      <alignment horizontal="center" vertical="center"/>
    </xf>
    <xf numFmtId="2" fontId="4" fillId="33" borderId="50" xfId="0" applyNumberFormat="1" applyFont="1" applyFill="1" applyBorder="1" applyAlignment="1">
      <alignment horizontal="center" vertical="center"/>
    </xf>
    <xf numFmtId="2" fontId="83" fillId="33" borderId="44" xfId="0" applyNumberFormat="1" applyFont="1" applyFill="1" applyBorder="1" applyAlignment="1">
      <alignment horizontal="center" vertical="center"/>
    </xf>
    <xf numFmtId="0" fontId="75" fillId="33" borderId="50" xfId="0" applyFont="1" applyFill="1" applyBorder="1" applyAlignment="1">
      <alignment horizontal="center" vertical="center"/>
    </xf>
    <xf numFmtId="0" fontId="70" fillId="33" borderId="44" xfId="0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2" fontId="75" fillId="33" borderId="45" xfId="0" applyNumberFormat="1" applyFont="1" applyFill="1" applyBorder="1" applyAlignment="1">
      <alignment horizontal="center" vertical="center"/>
    </xf>
    <xf numFmtId="2" fontId="75" fillId="35" borderId="4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84" fillId="33" borderId="51" xfId="0" applyFont="1" applyFill="1" applyBorder="1" applyAlignment="1">
      <alignment horizontal="center" vertical="center"/>
    </xf>
    <xf numFmtId="0" fontId="84" fillId="33" borderId="42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78" fillId="33" borderId="0" xfId="0" applyFont="1" applyFill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7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2" fontId="80" fillId="0" borderId="15" xfId="0" applyNumberFormat="1" applyFont="1" applyBorder="1" applyAlignment="1">
      <alignment horizontal="center" vertical="center"/>
    </xf>
    <xf numFmtId="2" fontId="80" fillId="0" borderId="10" xfId="0" applyNumberFormat="1" applyFont="1" applyBorder="1" applyAlignment="1">
      <alignment horizontal="center" vertical="center"/>
    </xf>
    <xf numFmtId="2" fontId="80" fillId="36" borderId="10" xfId="0" applyNumberFormat="1" applyFont="1" applyFill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2" fontId="80" fillId="0" borderId="12" xfId="0" applyNumberFormat="1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2" fontId="80" fillId="33" borderId="10" xfId="0" applyNumberFormat="1" applyFont="1" applyFill="1" applyBorder="1" applyAlignment="1">
      <alignment horizontal="center" vertical="center"/>
    </xf>
    <xf numFmtId="2" fontId="80" fillId="33" borderId="12" xfId="0" applyNumberFormat="1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left" vertical="center"/>
    </xf>
    <xf numFmtId="0" fontId="80" fillId="33" borderId="17" xfId="0" applyFont="1" applyFill="1" applyBorder="1" applyAlignment="1">
      <alignment horizontal="left" vertical="center"/>
    </xf>
    <xf numFmtId="0" fontId="80" fillId="33" borderId="18" xfId="0" applyFont="1" applyFill="1" applyBorder="1" applyAlignment="1">
      <alignment horizontal="left" vertical="center"/>
    </xf>
    <xf numFmtId="0" fontId="86" fillId="0" borderId="0" xfId="0" applyFont="1" applyAlignment="1">
      <alignment/>
    </xf>
    <xf numFmtId="0" fontId="70" fillId="0" borderId="14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2" fontId="75" fillId="36" borderId="10" xfId="0" applyNumberFormat="1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 vertical="center"/>
    </xf>
    <xf numFmtId="14" fontId="74" fillId="33" borderId="0" xfId="0" applyNumberFormat="1" applyFont="1" applyFill="1" applyAlignment="1">
      <alignment/>
    </xf>
    <xf numFmtId="0" fontId="81" fillId="33" borderId="52" xfId="0" applyNumberFormat="1" applyFont="1" applyFill="1" applyBorder="1" applyAlignment="1">
      <alignment horizontal="center" vertical="center" textRotation="90"/>
    </xf>
    <xf numFmtId="0" fontId="81" fillId="33" borderId="53" xfId="0" applyNumberFormat="1" applyFont="1" applyFill="1" applyBorder="1" applyAlignment="1">
      <alignment horizontal="center" vertical="center" textRotation="90"/>
    </xf>
    <xf numFmtId="2" fontId="80" fillId="0" borderId="54" xfId="0" applyNumberFormat="1" applyFont="1" applyBorder="1" applyAlignment="1">
      <alignment horizontal="center" vertical="center"/>
    </xf>
    <xf numFmtId="0" fontId="80" fillId="0" borderId="55" xfId="0" applyFont="1" applyBorder="1" applyAlignment="1">
      <alignment horizontal="center" vertical="center"/>
    </xf>
    <xf numFmtId="0" fontId="84" fillId="33" borderId="51" xfId="0" applyFont="1" applyFill="1" applyBorder="1" applyAlignment="1">
      <alignment horizontal="center" vertical="center"/>
    </xf>
    <xf numFmtId="0" fontId="84" fillId="33" borderId="42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0" fillId="0" borderId="0" xfId="0" applyAlignment="1">
      <alignment/>
    </xf>
    <xf numFmtId="0" fontId="80" fillId="34" borderId="17" xfId="0" applyFont="1" applyFill="1" applyBorder="1" applyAlignment="1">
      <alignment horizontal="left" vertical="center"/>
    </xf>
    <xf numFmtId="2" fontId="80" fillId="34" borderId="10" xfId="0" applyNumberFormat="1" applyFont="1" applyFill="1" applyBorder="1" applyAlignment="1">
      <alignment horizontal="center" vertical="center"/>
    </xf>
    <xf numFmtId="0" fontId="80" fillId="34" borderId="11" xfId="0" applyFont="1" applyFill="1" applyBorder="1" applyAlignment="1">
      <alignment horizontal="center" vertical="center"/>
    </xf>
    <xf numFmtId="2" fontId="80" fillId="34" borderId="17" xfId="0" applyNumberFormat="1" applyFont="1" applyFill="1" applyBorder="1" applyAlignment="1">
      <alignment horizontal="center" vertical="center"/>
    </xf>
    <xf numFmtId="0" fontId="80" fillId="34" borderId="17" xfId="0" applyFont="1" applyFill="1" applyBorder="1" applyAlignment="1">
      <alignment horizontal="center" vertical="center"/>
    </xf>
    <xf numFmtId="0" fontId="70" fillId="34" borderId="17" xfId="0" applyFont="1" applyFill="1" applyBorder="1" applyAlignment="1">
      <alignment horizontal="center" vertical="center"/>
    </xf>
    <xf numFmtId="2" fontId="80" fillId="37" borderId="10" xfId="0" applyNumberFormat="1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80" fillId="33" borderId="39" xfId="0" applyFont="1" applyFill="1" applyBorder="1" applyAlignment="1">
      <alignment horizontal="left" vertical="center"/>
    </xf>
    <xf numFmtId="0" fontId="80" fillId="33" borderId="40" xfId="0" applyFont="1" applyFill="1" applyBorder="1" applyAlignment="1">
      <alignment horizontal="left" vertical="center"/>
    </xf>
    <xf numFmtId="0" fontId="80" fillId="34" borderId="40" xfId="0" applyFont="1" applyFill="1" applyBorder="1" applyAlignment="1">
      <alignment horizontal="left" vertical="center"/>
    </xf>
    <xf numFmtId="0" fontId="80" fillId="33" borderId="41" xfId="0" applyFont="1" applyFill="1" applyBorder="1" applyAlignment="1">
      <alignment horizontal="left" vertical="center"/>
    </xf>
    <xf numFmtId="0" fontId="84" fillId="33" borderId="42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79" fillId="33" borderId="36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42" xfId="0" applyFont="1" applyFill="1" applyBorder="1" applyAlignment="1">
      <alignment horizontal="center" vertical="center"/>
    </xf>
    <xf numFmtId="0" fontId="79" fillId="33" borderId="43" xfId="0" applyFont="1" applyFill="1" applyBorder="1" applyAlignment="1">
      <alignment horizontal="center" vertical="center"/>
    </xf>
    <xf numFmtId="0" fontId="0" fillId="0" borderId="0" xfId="0" applyAlignment="1">
      <alignment/>
    </xf>
    <xf numFmtId="14" fontId="10" fillId="0" borderId="0" xfId="0" applyNumberFormat="1" applyFont="1" applyAlignment="1">
      <alignment/>
    </xf>
    <xf numFmtId="0" fontId="76" fillId="0" borderId="0" xfId="0" applyFont="1" applyAlignment="1">
      <alignment/>
    </xf>
    <xf numFmtId="2" fontId="5" fillId="33" borderId="15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79" fillId="0" borderId="42" xfId="0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0" fillId="0" borderId="0" xfId="0" applyAlignment="1">
      <alignment/>
    </xf>
    <xf numFmtId="2" fontId="80" fillId="33" borderId="15" xfId="0" applyNumberFormat="1" applyFont="1" applyFill="1" applyBorder="1" applyAlignment="1">
      <alignment horizontal="center" vertical="center"/>
    </xf>
    <xf numFmtId="0" fontId="80" fillId="33" borderId="16" xfId="0" applyFont="1" applyFill="1" applyBorder="1" applyAlignment="1">
      <alignment horizontal="center" vertical="center"/>
    </xf>
    <xf numFmtId="2" fontId="80" fillId="33" borderId="14" xfId="0" applyNumberFormat="1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8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0" fillId="33" borderId="0" xfId="0" applyFill="1" applyAlignment="1">
      <alignment readingOrder="1"/>
    </xf>
    <xf numFmtId="0" fontId="42" fillId="0" borderId="56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80" fillId="33" borderId="57" xfId="0" applyFont="1" applyFill="1" applyBorder="1" applyAlignment="1">
      <alignment vertical="center"/>
    </xf>
    <xf numFmtId="0" fontId="80" fillId="33" borderId="17" xfId="0" applyFont="1" applyFill="1" applyBorder="1" applyAlignment="1">
      <alignment/>
    </xf>
    <xf numFmtId="0" fontId="80" fillId="33" borderId="18" xfId="0" applyFont="1" applyFill="1" applyBorder="1" applyAlignment="1">
      <alignment vertical="center"/>
    </xf>
    <xf numFmtId="2" fontId="80" fillId="33" borderId="15" xfId="0" applyNumberFormat="1" applyFont="1" applyFill="1" applyBorder="1" applyAlignment="1">
      <alignment horizontal="center" vertical="top" wrapText="1"/>
    </xf>
    <xf numFmtId="2" fontId="80" fillId="33" borderId="10" xfId="0" applyNumberFormat="1" applyFont="1" applyFill="1" applyBorder="1" applyAlignment="1">
      <alignment horizontal="center" vertical="top" wrapText="1"/>
    </xf>
    <xf numFmtId="2" fontId="80" fillId="33" borderId="12" xfId="0" applyNumberFormat="1" applyFont="1" applyFill="1" applyBorder="1" applyAlignment="1">
      <alignment horizontal="center" vertical="top" wrapText="1"/>
    </xf>
    <xf numFmtId="0" fontId="80" fillId="33" borderId="13" xfId="0" applyFont="1" applyFill="1" applyBorder="1" applyAlignment="1">
      <alignment horizontal="center" vertical="center"/>
    </xf>
    <xf numFmtId="2" fontId="80" fillId="33" borderId="17" xfId="0" applyNumberFormat="1" applyFont="1" applyFill="1" applyBorder="1" applyAlignment="1">
      <alignment horizontal="center" vertical="center"/>
    </xf>
    <xf numFmtId="2" fontId="80" fillId="33" borderId="18" xfId="0" applyNumberFormat="1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80" fillId="33" borderId="58" xfId="0" applyFont="1" applyFill="1" applyBorder="1" applyAlignment="1">
      <alignment/>
    </xf>
    <xf numFmtId="0" fontId="82" fillId="0" borderId="0" xfId="0" applyFont="1" applyAlignment="1">
      <alignment/>
    </xf>
    <xf numFmtId="0" fontId="80" fillId="33" borderId="18" xfId="0" applyFont="1" applyFill="1" applyBorder="1" applyAlignment="1">
      <alignment/>
    </xf>
    <xf numFmtId="2" fontId="87" fillId="33" borderId="15" xfId="0" applyNumberFormat="1" applyFont="1" applyFill="1" applyBorder="1" applyAlignment="1">
      <alignment horizontal="center"/>
    </xf>
    <xf numFmtId="2" fontId="87" fillId="33" borderId="10" xfId="0" applyNumberFormat="1" applyFont="1" applyFill="1" applyBorder="1" applyAlignment="1">
      <alignment horizontal="center"/>
    </xf>
    <xf numFmtId="0" fontId="70" fillId="33" borderId="39" xfId="0" applyFont="1" applyFill="1" applyBorder="1" applyAlignment="1">
      <alignment horizontal="center" vertical="center"/>
    </xf>
    <xf numFmtId="0" fontId="70" fillId="33" borderId="40" xfId="0" applyFont="1" applyFill="1" applyBorder="1" applyAlignment="1">
      <alignment horizontal="center" vertical="center"/>
    </xf>
    <xf numFmtId="0" fontId="70" fillId="33" borderId="41" xfId="0" applyFont="1" applyFill="1" applyBorder="1" applyAlignment="1">
      <alignment horizontal="center" vertical="center"/>
    </xf>
    <xf numFmtId="0" fontId="80" fillId="33" borderId="40" xfId="0" applyFont="1" applyFill="1" applyBorder="1" applyAlignment="1">
      <alignment/>
    </xf>
    <xf numFmtId="0" fontId="80" fillId="0" borderId="40" xfId="0" applyFont="1" applyBorder="1" applyAlignment="1">
      <alignment/>
    </xf>
    <xf numFmtId="0" fontId="80" fillId="33" borderId="40" xfId="0" applyFont="1" applyFill="1" applyBorder="1" applyAlignment="1">
      <alignment vertical="center"/>
    </xf>
    <xf numFmtId="0" fontId="80" fillId="33" borderId="41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 textRotation="90"/>
    </xf>
    <xf numFmtId="0" fontId="43" fillId="0" borderId="25" xfId="0" applyFont="1" applyFill="1" applyBorder="1" applyAlignment="1">
      <alignment horizontal="center" vertical="center" textRotation="90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72" fillId="33" borderId="41" xfId="0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33" borderId="59" xfId="0" applyFont="1" applyFill="1" applyBorder="1" applyAlignment="1">
      <alignment horizontal="center" vertical="center"/>
    </xf>
    <xf numFmtId="0" fontId="71" fillId="33" borderId="6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80" fillId="33" borderId="39" xfId="0" applyFont="1" applyFill="1" applyBorder="1" applyAlignment="1">
      <alignment horizontal="center" vertical="center"/>
    </xf>
    <xf numFmtId="0" fontId="80" fillId="33" borderId="40" xfId="0" applyFont="1" applyFill="1" applyBorder="1" applyAlignment="1">
      <alignment horizontal="center" vertical="center"/>
    </xf>
    <xf numFmtId="0" fontId="80" fillId="33" borderId="41" xfId="0" applyFont="1" applyFill="1" applyBorder="1" applyAlignment="1">
      <alignment horizontal="center" vertical="center"/>
    </xf>
    <xf numFmtId="0" fontId="80" fillId="33" borderId="39" xfId="0" applyFont="1" applyFill="1" applyBorder="1" applyAlignment="1">
      <alignment/>
    </xf>
    <xf numFmtId="0" fontId="80" fillId="33" borderId="61" xfId="0" applyFont="1" applyFill="1" applyBorder="1" applyAlignment="1">
      <alignment vertical="center"/>
    </xf>
    <xf numFmtId="0" fontId="80" fillId="33" borderId="61" xfId="0" applyFont="1" applyFill="1" applyBorder="1" applyAlignment="1">
      <alignment/>
    </xf>
    <xf numFmtId="0" fontId="80" fillId="0" borderId="57" xfId="0" applyFont="1" applyBorder="1" applyAlignment="1">
      <alignment/>
    </xf>
    <xf numFmtId="0" fontId="80" fillId="33" borderId="62" xfId="0" applyFont="1" applyFill="1" applyBorder="1" applyAlignment="1">
      <alignment/>
    </xf>
    <xf numFmtId="0" fontId="88" fillId="33" borderId="40" xfId="0" applyFont="1" applyFill="1" applyBorder="1" applyAlignment="1">
      <alignment horizontal="center" vertical="center"/>
    </xf>
    <xf numFmtId="2" fontId="4" fillId="33" borderId="54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88" fillId="33" borderId="61" xfId="0" applyFont="1" applyFill="1" applyBorder="1" applyAlignment="1">
      <alignment horizontal="center" vertical="center"/>
    </xf>
    <xf numFmtId="0" fontId="88" fillId="33" borderId="41" xfId="0" applyFont="1" applyFill="1" applyBorder="1" applyAlignment="1">
      <alignment horizontal="center" vertical="center"/>
    </xf>
    <xf numFmtId="0" fontId="71" fillId="33" borderId="18" xfId="0" applyFont="1" applyFill="1" applyBorder="1" applyAlignment="1">
      <alignment horizontal="center" vertical="center"/>
    </xf>
    <xf numFmtId="2" fontId="75" fillId="33" borderId="12" xfId="0" applyNumberFormat="1" applyFont="1" applyFill="1" applyBorder="1" applyAlignment="1">
      <alignment horizontal="center" vertical="center"/>
    </xf>
    <xf numFmtId="2" fontId="75" fillId="33" borderId="15" xfId="0" applyNumberFormat="1" applyFont="1" applyFill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2" fontId="75" fillId="33" borderId="54" xfId="0" applyNumberFormat="1" applyFont="1" applyFill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2" fontId="75" fillId="33" borderId="10" xfId="0" applyNumberFormat="1" applyFont="1" applyFill="1" applyBorder="1" applyAlignment="1">
      <alignment horizontal="center" vertical="center"/>
    </xf>
    <xf numFmtId="2" fontId="75" fillId="0" borderId="15" xfId="0" applyNumberFormat="1" applyFont="1" applyBorder="1" applyAlignment="1">
      <alignment horizontal="center" vertical="center"/>
    </xf>
    <xf numFmtId="2" fontId="75" fillId="0" borderId="54" xfId="0" applyNumberFormat="1" applyFont="1" applyBorder="1" applyAlignment="1">
      <alignment horizontal="center" vertical="center"/>
    </xf>
    <xf numFmtId="0" fontId="75" fillId="33" borderId="16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55" xfId="0" applyFont="1" applyFill="1" applyBorder="1" applyAlignment="1">
      <alignment horizontal="center" vertical="center"/>
    </xf>
    <xf numFmtId="2" fontId="75" fillId="33" borderId="10" xfId="0" applyNumberFormat="1" applyFont="1" applyFill="1" applyBorder="1" applyAlignment="1">
      <alignment horizontal="center"/>
    </xf>
    <xf numFmtId="2" fontId="75" fillId="33" borderId="12" xfId="0" applyNumberFormat="1" applyFont="1" applyFill="1" applyBorder="1" applyAlignment="1">
      <alignment horizontal="center"/>
    </xf>
    <xf numFmtId="2" fontId="75" fillId="33" borderId="54" xfId="0" applyNumberFormat="1" applyFont="1" applyFill="1" applyBorder="1" applyAlignment="1">
      <alignment horizontal="center"/>
    </xf>
    <xf numFmtId="2" fontId="75" fillId="33" borderId="15" xfId="0" applyNumberFormat="1" applyFont="1" applyFill="1" applyBorder="1" applyAlignment="1">
      <alignment horizontal="center"/>
    </xf>
    <xf numFmtId="2" fontId="75" fillId="0" borderId="57" xfId="0" applyNumberFormat="1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2" fontId="75" fillId="0" borderId="17" xfId="0" applyNumberFormat="1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2" fontId="75" fillId="0" borderId="18" xfId="0" applyNumberFormat="1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2" fontId="75" fillId="0" borderId="14" xfId="0" applyNumberFormat="1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9" fillId="33" borderId="51" xfId="0" applyFont="1" applyFill="1" applyBorder="1" applyAlignment="1">
      <alignment horizontal="center" vertical="center"/>
    </xf>
    <xf numFmtId="0" fontId="79" fillId="33" borderId="42" xfId="0" applyFont="1" applyFill="1" applyBorder="1" applyAlignment="1">
      <alignment horizontal="center" vertical="center"/>
    </xf>
    <xf numFmtId="0" fontId="88" fillId="33" borderId="18" xfId="0" applyFont="1" applyFill="1" applyBorder="1" applyAlignment="1">
      <alignment horizontal="center" vertical="center"/>
    </xf>
    <xf numFmtId="0" fontId="80" fillId="33" borderId="29" xfId="0" applyFont="1" applyFill="1" applyBorder="1" applyAlignment="1">
      <alignment horizontal="center" vertical="center"/>
    </xf>
    <xf numFmtId="0" fontId="80" fillId="33" borderId="30" xfId="0" applyFont="1" applyFill="1" applyBorder="1" applyAlignment="1">
      <alignment horizontal="center" vertical="center"/>
    </xf>
    <xf numFmtId="0" fontId="80" fillId="33" borderId="31" xfId="0" applyFont="1" applyFill="1" applyBorder="1" applyAlignment="1">
      <alignment horizontal="center" vertical="center"/>
    </xf>
    <xf numFmtId="2" fontId="80" fillId="0" borderId="14" xfId="0" applyNumberFormat="1" applyFont="1" applyBorder="1" applyAlignment="1">
      <alignment horizontal="center"/>
    </xf>
    <xf numFmtId="2" fontId="80" fillId="0" borderId="17" xfId="0" applyNumberFormat="1" applyFont="1" applyBorder="1" applyAlignment="1">
      <alignment horizontal="center"/>
    </xf>
    <xf numFmtId="2" fontId="80" fillId="0" borderId="18" xfId="0" applyNumberFormat="1" applyFont="1" applyBorder="1" applyAlignment="1">
      <alignment horizontal="center"/>
    </xf>
    <xf numFmtId="0" fontId="80" fillId="33" borderId="57" xfId="0" applyFont="1" applyFill="1" applyBorder="1" applyAlignment="1">
      <alignment/>
    </xf>
    <xf numFmtId="0" fontId="5" fillId="33" borderId="57" xfId="0" applyFont="1" applyFill="1" applyBorder="1" applyAlignment="1">
      <alignment horizontal="center" vertical="center"/>
    </xf>
    <xf numFmtId="2" fontId="80" fillId="33" borderId="54" xfId="0" applyNumberFormat="1" applyFont="1" applyFill="1" applyBorder="1" applyAlignment="1">
      <alignment horizontal="center" vertical="center"/>
    </xf>
    <xf numFmtId="0" fontId="80" fillId="33" borderId="55" xfId="0" applyFont="1" applyFill="1" applyBorder="1" applyAlignment="1">
      <alignment horizontal="center" vertical="center"/>
    </xf>
    <xf numFmtId="0" fontId="80" fillId="33" borderId="63" xfId="0" applyFont="1" applyFill="1" applyBorder="1" applyAlignment="1">
      <alignment horizontal="center" vertical="center"/>
    </xf>
    <xf numFmtId="2" fontId="80" fillId="33" borderId="54" xfId="0" applyNumberFormat="1" applyFont="1" applyFill="1" applyBorder="1" applyAlignment="1">
      <alignment horizontal="center" vertical="top" wrapText="1"/>
    </xf>
    <xf numFmtId="2" fontId="75" fillId="33" borderId="57" xfId="0" applyNumberFormat="1" applyFont="1" applyFill="1" applyBorder="1" applyAlignment="1">
      <alignment horizontal="center" vertical="center"/>
    </xf>
    <xf numFmtId="0" fontId="75" fillId="33" borderId="61" xfId="0" applyFont="1" applyFill="1" applyBorder="1" applyAlignment="1">
      <alignment horizontal="center" vertical="center"/>
    </xf>
    <xf numFmtId="0" fontId="89" fillId="33" borderId="61" xfId="0" applyFont="1" applyFill="1" applyBorder="1" applyAlignment="1">
      <alignment horizontal="center" vertical="center"/>
    </xf>
    <xf numFmtId="0" fontId="80" fillId="0" borderId="64" xfId="0" applyFont="1" applyBorder="1" applyAlignment="1">
      <alignment/>
    </xf>
    <xf numFmtId="2" fontId="80" fillId="33" borderId="45" xfId="0" applyNumberFormat="1" applyFont="1" applyFill="1" applyBorder="1" applyAlignment="1">
      <alignment horizontal="center" vertical="center"/>
    </xf>
    <xf numFmtId="0" fontId="80" fillId="33" borderId="47" xfId="0" applyFont="1" applyFill="1" applyBorder="1" applyAlignment="1">
      <alignment horizontal="center" vertical="center"/>
    </xf>
    <xf numFmtId="2" fontId="80" fillId="33" borderId="45" xfId="0" applyNumberFormat="1" applyFont="1" applyFill="1" applyBorder="1" applyAlignment="1">
      <alignment horizontal="center" vertical="top" wrapText="1"/>
    </xf>
    <xf numFmtId="2" fontId="75" fillId="33" borderId="44" xfId="0" applyNumberFormat="1" applyFont="1" applyFill="1" applyBorder="1" applyAlignment="1">
      <alignment horizontal="center" vertical="center"/>
    </xf>
    <xf numFmtId="0" fontId="75" fillId="33" borderId="64" xfId="0" applyFont="1" applyFill="1" applyBorder="1" applyAlignment="1">
      <alignment horizontal="center" vertical="center"/>
    </xf>
    <xf numFmtId="0" fontId="89" fillId="33" borderId="64" xfId="0" applyFont="1" applyFill="1" applyBorder="1" applyAlignment="1">
      <alignment horizontal="center" vertical="center"/>
    </xf>
    <xf numFmtId="2" fontId="75" fillId="0" borderId="57" xfId="0" applyNumberFormat="1" applyFont="1" applyBorder="1" applyAlignment="1">
      <alignment horizontal="center"/>
    </xf>
    <xf numFmtId="2" fontId="75" fillId="0" borderId="17" xfId="0" applyNumberFormat="1" applyFont="1" applyBorder="1" applyAlignment="1">
      <alignment horizontal="center"/>
    </xf>
    <xf numFmtId="0" fontId="75" fillId="33" borderId="40" xfId="0" applyFont="1" applyFill="1" applyBorder="1" applyAlignment="1">
      <alignment horizontal="center" vertical="center"/>
    </xf>
    <xf numFmtId="0" fontId="80" fillId="33" borderId="59" xfId="0" applyFont="1" applyFill="1" applyBorder="1" applyAlignment="1">
      <alignment/>
    </xf>
    <xf numFmtId="0" fontId="80" fillId="33" borderId="59" xfId="0" applyFont="1" applyFill="1" applyBorder="1" applyAlignment="1">
      <alignment vertical="center"/>
    </xf>
    <xf numFmtId="0" fontId="80" fillId="33" borderId="65" xfId="0" applyFont="1" applyFill="1" applyBorder="1" applyAlignment="1">
      <alignment/>
    </xf>
    <xf numFmtId="0" fontId="80" fillId="33" borderId="60" xfId="0" applyFont="1" applyFill="1" applyBorder="1" applyAlignment="1">
      <alignment/>
    </xf>
    <xf numFmtId="2" fontId="71" fillId="0" borderId="15" xfId="0" applyNumberFormat="1" applyFont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2" fontId="71" fillId="0" borderId="12" xfId="0" applyNumberFormat="1" applyFont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80" fillId="33" borderId="44" xfId="0" applyFont="1" applyFill="1" applyBorder="1" applyAlignment="1">
      <alignment horizontal="left" vertical="center"/>
    </xf>
    <xf numFmtId="0" fontId="80" fillId="33" borderId="67" xfId="0" applyFont="1" applyFill="1" applyBorder="1" applyAlignment="1">
      <alignment/>
    </xf>
    <xf numFmtId="0" fontId="88" fillId="33" borderId="64" xfId="0" applyFont="1" applyFill="1" applyBorder="1" applyAlignment="1">
      <alignment horizontal="center" vertical="center"/>
    </xf>
    <xf numFmtId="2" fontId="83" fillId="0" borderId="45" xfId="0" applyNumberFormat="1" applyFont="1" applyBorder="1" applyAlignment="1">
      <alignment horizontal="center"/>
    </xf>
    <xf numFmtId="2" fontId="83" fillId="33" borderId="45" xfId="0" applyNumberFormat="1" applyFont="1" applyFill="1" applyBorder="1" applyAlignment="1">
      <alignment horizontal="center" vertical="center"/>
    </xf>
    <xf numFmtId="2" fontId="83" fillId="33" borderId="10" xfId="0" applyNumberFormat="1" applyFont="1" applyFill="1" applyBorder="1" applyAlignment="1">
      <alignment horizontal="center" vertical="center"/>
    </xf>
    <xf numFmtId="0" fontId="83" fillId="33" borderId="47" xfId="0" applyFont="1" applyFill="1" applyBorder="1" applyAlignment="1">
      <alignment horizontal="center" vertical="center"/>
    </xf>
    <xf numFmtId="0" fontId="71" fillId="33" borderId="68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80" fillId="33" borderId="39" xfId="0" applyFont="1" applyFill="1" applyBorder="1" applyAlignment="1">
      <alignment vertical="center"/>
    </xf>
    <xf numFmtId="0" fontId="80" fillId="33" borderId="41" xfId="0" applyFont="1" applyFill="1" applyBorder="1" applyAlignment="1">
      <alignment vertical="center"/>
    </xf>
    <xf numFmtId="0" fontId="80" fillId="33" borderId="62" xfId="0" applyFont="1" applyFill="1" applyBorder="1" applyAlignment="1">
      <alignment vertical="center"/>
    </xf>
    <xf numFmtId="0" fontId="71" fillId="33" borderId="14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71" fillId="33" borderId="57" xfId="0" applyFont="1" applyFill="1" applyBorder="1" applyAlignment="1">
      <alignment horizontal="center" vertical="center"/>
    </xf>
    <xf numFmtId="0" fontId="79" fillId="0" borderId="51" xfId="0" applyFont="1" applyFill="1" applyBorder="1" applyAlignment="1">
      <alignment horizontal="center" vertical="center"/>
    </xf>
    <xf numFmtId="0" fontId="79" fillId="0" borderId="42" xfId="0" applyFont="1" applyFill="1" applyBorder="1" applyAlignment="1">
      <alignment horizontal="center" vertical="center"/>
    </xf>
    <xf numFmtId="0" fontId="79" fillId="0" borderId="43" xfId="0" applyFont="1" applyFill="1" applyBorder="1" applyAlignment="1">
      <alignment horizontal="center" vertical="center"/>
    </xf>
    <xf numFmtId="0" fontId="79" fillId="33" borderId="56" xfId="0" applyFont="1" applyFill="1" applyBorder="1" applyAlignment="1">
      <alignment horizontal="center" vertical="center"/>
    </xf>
    <xf numFmtId="0" fontId="79" fillId="33" borderId="36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79" fillId="33" borderId="51" xfId="0" applyFont="1" applyFill="1" applyBorder="1" applyAlignment="1">
      <alignment horizontal="center" vertical="center"/>
    </xf>
    <xf numFmtId="0" fontId="79" fillId="33" borderId="42" xfId="0" applyFont="1" applyFill="1" applyBorder="1" applyAlignment="1">
      <alignment horizontal="center" vertical="center"/>
    </xf>
    <xf numFmtId="0" fontId="79" fillId="33" borderId="43" xfId="0" applyFont="1" applyFill="1" applyBorder="1" applyAlignment="1">
      <alignment horizontal="center" vertical="center"/>
    </xf>
    <xf numFmtId="0" fontId="84" fillId="33" borderId="51" xfId="0" applyFont="1" applyFill="1" applyBorder="1" applyAlignment="1">
      <alignment horizontal="center" vertical="center"/>
    </xf>
    <xf numFmtId="0" fontId="84" fillId="33" borderId="42" xfId="0" applyFont="1" applyFill="1" applyBorder="1" applyAlignment="1">
      <alignment horizontal="center" vertical="center"/>
    </xf>
    <xf numFmtId="0" fontId="84" fillId="33" borderId="36" xfId="0" applyFont="1" applyFill="1" applyBorder="1" applyAlignment="1">
      <alignment horizontal="center" vertical="center"/>
    </xf>
    <xf numFmtId="0" fontId="84" fillId="33" borderId="20" xfId="0" applyFont="1" applyFill="1" applyBorder="1" applyAlignment="1">
      <alignment horizontal="center" vertical="center"/>
    </xf>
    <xf numFmtId="0" fontId="84" fillId="33" borderId="43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5" xfId="52"/>
    <cellStyle name="Normal 3" xfId="53"/>
    <cellStyle name="Normal 7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10</xdr:col>
      <xdr:colOff>28575</xdr:colOff>
      <xdr:row>3</xdr:row>
      <xdr:rowOff>85725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1952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19050</xdr:rowOff>
    </xdr:from>
    <xdr:to>
      <xdr:col>11</xdr:col>
      <xdr:colOff>152400</xdr:colOff>
      <xdr:row>3</xdr:row>
      <xdr:rowOff>9525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0</xdr:row>
      <xdr:rowOff>0</xdr:rowOff>
    </xdr:from>
    <xdr:to>
      <xdr:col>11</xdr:col>
      <xdr:colOff>104775</xdr:colOff>
      <xdr:row>3</xdr:row>
      <xdr:rowOff>200025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1895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="69" zoomScaleNormal="69" zoomScalePageLayoutView="0" workbookViewId="0" topLeftCell="C1">
      <selection activeCell="E27" sqref="E27"/>
    </sheetView>
  </sheetViews>
  <sheetFormatPr defaultColWidth="11.421875" defaultRowHeight="15"/>
  <cols>
    <col min="1" max="2" width="0" style="0" hidden="1" customWidth="1"/>
    <col min="3" max="3" width="6.57421875" style="0" customWidth="1"/>
    <col min="4" max="4" width="28.57421875" style="0" customWidth="1"/>
    <col min="5" max="5" width="29.57421875" style="0" customWidth="1"/>
    <col min="6" max="6" width="11.421875" style="236" customWidth="1"/>
    <col min="7" max="7" width="8.00390625" style="0" customWidth="1"/>
    <col min="8" max="8" width="11.421875" style="236" customWidth="1"/>
    <col min="9" max="9" width="7.28125" style="0" customWidth="1"/>
    <col min="11" max="11" width="7.421875" style="0" customWidth="1"/>
    <col min="12" max="12" width="12.57421875" style="0" bestFit="1" customWidth="1"/>
    <col min="13" max="13" width="7.28125" style="0" customWidth="1"/>
    <col min="14" max="14" width="11.421875" style="236" customWidth="1"/>
    <col min="15" max="15" width="7.140625" style="0" customWidth="1"/>
    <col min="16" max="16" width="12.57421875" style="0" bestFit="1" customWidth="1"/>
    <col min="17" max="17" width="7.7109375" style="0" customWidth="1"/>
    <col min="18" max="18" width="11.421875" style="236" customWidth="1"/>
    <col min="19" max="19" width="7.7109375" style="0" customWidth="1"/>
    <col min="20" max="20" width="11.421875" style="236" customWidth="1"/>
    <col min="21" max="21" width="9.28125" style="0" customWidth="1"/>
    <col min="22" max="22" width="12.57421875" style="0" bestFit="1" customWidth="1"/>
    <col min="23" max="23" width="9.00390625" style="0" customWidth="1"/>
    <col min="26" max="26" width="10.00390625" style="0" customWidth="1"/>
    <col min="27" max="27" width="12.8515625" style="0" customWidth="1"/>
  </cols>
  <sheetData>
    <row r="1" spans="4:15" ht="18.75">
      <c r="D1" s="342"/>
      <c r="E1" s="239"/>
      <c r="F1" s="239"/>
      <c r="G1" s="239"/>
      <c r="H1" s="342" t="s">
        <v>250</v>
      </c>
      <c r="I1" s="239"/>
      <c r="J1" s="239"/>
      <c r="K1" s="240"/>
      <c r="L1" s="122"/>
      <c r="M1" s="240"/>
      <c r="N1" s="240"/>
      <c r="O1" s="240"/>
    </row>
    <row r="2" spans="1:29" ht="18.75">
      <c r="A2" s="236"/>
      <c r="B2" s="6"/>
      <c r="C2" s="5"/>
      <c r="D2" s="342"/>
      <c r="E2" s="121"/>
      <c r="F2" s="121"/>
      <c r="G2" s="121"/>
      <c r="H2" s="342" t="s">
        <v>251</v>
      </c>
      <c r="I2" s="121"/>
      <c r="J2" s="121"/>
      <c r="K2" s="121"/>
      <c r="L2" s="121"/>
      <c r="M2" s="121"/>
      <c r="N2" s="121"/>
      <c r="O2" s="236"/>
      <c r="P2" s="297"/>
      <c r="Q2" s="297"/>
      <c r="S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29" ht="15.75">
      <c r="A3" s="236"/>
      <c r="B3" s="1"/>
      <c r="C3" s="1"/>
      <c r="D3" s="120"/>
      <c r="E3" s="121" t="s">
        <v>252</v>
      </c>
      <c r="F3" s="121"/>
      <c r="G3" s="121"/>
      <c r="H3" s="121"/>
      <c r="I3" s="121"/>
      <c r="J3" s="121"/>
      <c r="K3" s="121"/>
      <c r="L3" s="121"/>
      <c r="M3" s="121"/>
      <c r="N3" s="121"/>
      <c r="O3" s="236"/>
      <c r="P3" s="297"/>
      <c r="Q3" s="297"/>
      <c r="S3" s="297"/>
      <c r="U3" s="297"/>
      <c r="V3" s="297"/>
      <c r="W3" s="297"/>
      <c r="X3" s="297"/>
      <c r="Y3" s="297"/>
      <c r="Z3" s="297"/>
      <c r="AA3" s="297"/>
      <c r="AB3" s="297"/>
      <c r="AC3" s="297"/>
    </row>
    <row r="4" spans="1:29" ht="15.75">
      <c r="A4" s="236"/>
      <c r="B4" s="1"/>
      <c r="C4" s="1"/>
      <c r="D4" s="12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236"/>
      <c r="P4" s="297"/>
      <c r="Q4" s="297"/>
      <c r="S4" s="297"/>
      <c r="U4" s="297"/>
      <c r="V4" s="297"/>
      <c r="W4" s="297"/>
      <c r="X4" s="297"/>
      <c r="Y4" s="297"/>
      <c r="Z4" s="297"/>
      <c r="AA4" s="297"/>
      <c r="AB4" s="297"/>
      <c r="AC4" s="297"/>
    </row>
    <row r="5" spans="1:29" ht="15">
      <c r="A5" s="236"/>
      <c r="B5" s="1"/>
      <c r="C5" s="1"/>
      <c r="D5" s="297"/>
      <c r="E5" s="297"/>
      <c r="G5" s="297"/>
      <c r="I5" s="297"/>
      <c r="J5" s="297"/>
      <c r="K5" s="297"/>
      <c r="L5" s="297"/>
      <c r="M5" s="297"/>
      <c r="O5" s="297"/>
      <c r="P5" s="297"/>
      <c r="Q5" s="297"/>
      <c r="S5" s="297"/>
      <c r="U5" s="297"/>
      <c r="V5" s="297"/>
      <c r="W5" s="297"/>
      <c r="X5" s="297"/>
      <c r="Y5" s="297"/>
      <c r="Z5" s="297"/>
      <c r="AA5" s="297"/>
      <c r="AB5" s="297"/>
      <c r="AC5" s="297"/>
    </row>
    <row r="6" spans="1:29" ht="18.75">
      <c r="A6" s="135"/>
      <c r="B6" s="136"/>
      <c r="C6" s="136"/>
      <c r="D6" s="297"/>
      <c r="E6" s="9" t="s">
        <v>15</v>
      </c>
      <c r="F6" s="123"/>
      <c r="G6" s="1"/>
      <c r="H6" s="303"/>
      <c r="I6" s="1"/>
      <c r="J6" s="1"/>
      <c r="K6" s="1"/>
      <c r="L6" s="1"/>
      <c r="M6" s="135"/>
      <c r="O6" s="135"/>
      <c r="P6" s="135"/>
      <c r="Q6" s="135"/>
      <c r="S6" s="135"/>
      <c r="U6" s="135"/>
      <c r="V6" s="135"/>
      <c r="W6" s="135"/>
      <c r="X6" s="135"/>
      <c r="Y6" s="135"/>
      <c r="Z6" s="135"/>
      <c r="AA6" s="135"/>
      <c r="AB6" s="135"/>
      <c r="AC6" s="297"/>
    </row>
    <row r="7" spans="1:29" ht="18.75">
      <c r="A7" s="135"/>
      <c r="B7" s="136"/>
      <c r="C7" s="136"/>
      <c r="D7" s="297"/>
      <c r="E7" s="12" t="s">
        <v>253</v>
      </c>
      <c r="F7" s="124"/>
      <c r="G7" s="12"/>
      <c r="H7" s="303"/>
      <c r="I7" s="1"/>
      <c r="J7" s="1"/>
      <c r="K7" s="1"/>
      <c r="L7" s="1"/>
      <c r="M7" s="135"/>
      <c r="O7" s="135"/>
      <c r="P7" s="135"/>
      <c r="Q7" s="135"/>
      <c r="S7" s="135"/>
      <c r="U7" s="135"/>
      <c r="V7" s="135"/>
      <c r="W7" s="135"/>
      <c r="X7" s="135"/>
      <c r="Y7" s="135"/>
      <c r="Z7" s="135"/>
      <c r="AA7" s="135"/>
      <c r="AB7" s="135"/>
      <c r="AC7" s="297"/>
    </row>
    <row r="8" spans="1:29" ht="19.5" thickBot="1">
      <c r="A8" s="135"/>
      <c r="B8" s="297"/>
      <c r="C8" s="297"/>
      <c r="D8" s="297"/>
      <c r="E8" s="137" t="s">
        <v>54</v>
      </c>
      <c r="F8" s="303"/>
      <c r="G8" s="136"/>
      <c r="H8" s="303"/>
      <c r="I8" s="136"/>
      <c r="J8" s="136"/>
      <c r="K8" s="136"/>
      <c r="L8" s="136"/>
      <c r="M8" s="297"/>
      <c r="O8" s="297"/>
      <c r="P8" s="297"/>
      <c r="Q8" s="297"/>
      <c r="S8" s="297"/>
      <c r="U8" s="297"/>
      <c r="V8" s="297"/>
      <c r="W8" s="297"/>
      <c r="X8" s="297"/>
      <c r="Y8" s="297"/>
      <c r="Z8" s="297"/>
      <c r="AA8" s="297"/>
      <c r="AB8" s="135"/>
      <c r="AC8" s="236"/>
    </row>
    <row r="9" spans="1:29" ht="21.75" thickBot="1">
      <c r="A9" s="236"/>
      <c r="B9" s="90"/>
      <c r="C9" s="138"/>
      <c r="D9" s="138"/>
      <c r="E9" s="138"/>
      <c r="F9" s="441" t="s">
        <v>41</v>
      </c>
      <c r="G9" s="442"/>
      <c r="H9" s="442"/>
      <c r="I9" s="442"/>
      <c r="J9" s="442"/>
      <c r="K9" s="442"/>
      <c r="L9" s="442"/>
      <c r="M9" s="443"/>
      <c r="N9" s="441" t="s">
        <v>46</v>
      </c>
      <c r="O9" s="442"/>
      <c r="P9" s="442"/>
      <c r="Q9" s="443"/>
      <c r="R9" s="441" t="s">
        <v>47</v>
      </c>
      <c r="S9" s="442"/>
      <c r="T9" s="442"/>
      <c r="U9" s="442"/>
      <c r="V9" s="442"/>
      <c r="W9" s="443"/>
      <c r="X9" s="294" t="s">
        <v>22</v>
      </c>
      <c r="Y9" s="294"/>
      <c r="Z9" s="295"/>
      <c r="AA9" s="138"/>
      <c r="AB9" s="145"/>
      <c r="AC9" s="236"/>
    </row>
    <row r="10" spans="1:29" ht="201" thickBot="1">
      <c r="A10" s="236"/>
      <c r="B10" s="297"/>
      <c r="C10" s="193" t="s">
        <v>0</v>
      </c>
      <c r="D10" s="193" t="s">
        <v>1</v>
      </c>
      <c r="E10" s="193" t="s">
        <v>2</v>
      </c>
      <c r="F10" s="169" t="s">
        <v>96</v>
      </c>
      <c r="G10" s="132" t="s">
        <v>36</v>
      </c>
      <c r="H10" s="173" t="s">
        <v>97</v>
      </c>
      <c r="I10" s="132" t="s">
        <v>36</v>
      </c>
      <c r="J10" s="332" t="s">
        <v>98</v>
      </c>
      <c r="K10" s="132" t="s">
        <v>37</v>
      </c>
      <c r="L10" s="139" t="s">
        <v>35</v>
      </c>
      <c r="M10" s="140" t="s">
        <v>42</v>
      </c>
      <c r="N10" s="169" t="s">
        <v>12</v>
      </c>
      <c r="O10" s="132" t="s">
        <v>38</v>
      </c>
      <c r="P10" s="331" t="s">
        <v>43</v>
      </c>
      <c r="Q10" s="140" t="s">
        <v>44</v>
      </c>
      <c r="R10" s="173" t="s">
        <v>3</v>
      </c>
      <c r="S10" s="132" t="s">
        <v>39</v>
      </c>
      <c r="T10" s="186" t="s">
        <v>5</v>
      </c>
      <c r="U10" s="141" t="s">
        <v>40</v>
      </c>
      <c r="V10" s="139" t="s">
        <v>43</v>
      </c>
      <c r="W10" s="140" t="s">
        <v>45</v>
      </c>
      <c r="X10" s="142" t="s">
        <v>32</v>
      </c>
      <c r="Y10" s="143" t="s">
        <v>33</v>
      </c>
      <c r="Z10" s="142" t="s">
        <v>34</v>
      </c>
      <c r="AA10" s="144"/>
      <c r="AB10" s="236"/>
      <c r="AC10" s="297"/>
    </row>
    <row r="11" spans="3:27" ht="18.75">
      <c r="C11" s="343">
        <v>1</v>
      </c>
      <c r="D11" s="423" t="s">
        <v>257</v>
      </c>
      <c r="E11" s="424" t="s">
        <v>258</v>
      </c>
      <c r="F11" s="420">
        <v>46.2</v>
      </c>
      <c r="G11" s="61">
        <v>7</v>
      </c>
      <c r="H11" s="292">
        <v>48</v>
      </c>
      <c r="I11" s="61">
        <v>7</v>
      </c>
      <c r="J11" s="292">
        <v>32.5</v>
      </c>
      <c r="K11" s="61">
        <v>5</v>
      </c>
      <c r="L11" s="60">
        <f aca="true" t="shared" si="0" ref="L11:L27">(J11+H11+F11)/8</f>
        <v>15.8375</v>
      </c>
      <c r="M11" s="61">
        <f>G11+I11+K11</f>
        <v>19</v>
      </c>
      <c r="N11" s="292">
        <v>24</v>
      </c>
      <c r="O11" s="61">
        <v>9</v>
      </c>
      <c r="P11" s="60">
        <f aca="true" t="shared" si="1" ref="P11:P27">N11/2</f>
        <v>12</v>
      </c>
      <c r="Q11" s="61">
        <f aca="true" t="shared" si="2" ref="Q11:Q27">O11</f>
        <v>9</v>
      </c>
      <c r="R11" s="292">
        <v>18</v>
      </c>
      <c r="S11" s="337">
        <v>1</v>
      </c>
      <c r="T11" s="292">
        <v>13</v>
      </c>
      <c r="U11" s="61">
        <v>1</v>
      </c>
      <c r="V11" s="60">
        <f aca="true" t="shared" si="3" ref="V11:V27">(R11+T11)/2</f>
        <v>15.5</v>
      </c>
      <c r="W11" s="61">
        <f aca="true" t="shared" si="4" ref="W11:W21">S11+U11</f>
        <v>2</v>
      </c>
      <c r="X11" s="293">
        <f aca="true" t="shared" si="5" ref="X11:X27">SUM(F11+H11+J11+N11+R11+T11)</f>
        <v>181.7</v>
      </c>
      <c r="Y11" s="195">
        <f aca="true" t="shared" si="6" ref="Y11:Y27">SUM(X11/12)</f>
        <v>15.141666666666666</v>
      </c>
      <c r="Z11" s="345">
        <f aca="true" t="shared" si="7" ref="Z11:Z27">M11+Q11+W11</f>
        <v>30</v>
      </c>
      <c r="AA11" s="335" t="s">
        <v>162</v>
      </c>
    </row>
    <row r="12" spans="3:27" ht="18.75">
      <c r="C12" s="343">
        <v>2</v>
      </c>
      <c r="D12" s="308" t="s">
        <v>268</v>
      </c>
      <c r="E12" s="416" t="s">
        <v>237</v>
      </c>
      <c r="F12" s="421">
        <v>45.900000000000006</v>
      </c>
      <c r="G12" s="56">
        <v>7</v>
      </c>
      <c r="H12" s="329">
        <v>51</v>
      </c>
      <c r="I12" s="56">
        <v>7</v>
      </c>
      <c r="J12" s="329">
        <v>29</v>
      </c>
      <c r="K12" s="56">
        <v>5</v>
      </c>
      <c r="L12" s="55">
        <f t="shared" si="0"/>
        <v>15.7375</v>
      </c>
      <c r="M12" s="56">
        <f>G12+I12+K12</f>
        <v>19</v>
      </c>
      <c r="N12" s="329">
        <v>24</v>
      </c>
      <c r="O12" s="56">
        <v>9</v>
      </c>
      <c r="P12" s="55">
        <f t="shared" si="1"/>
        <v>12</v>
      </c>
      <c r="Q12" s="56">
        <f t="shared" si="2"/>
        <v>9</v>
      </c>
      <c r="R12" s="329">
        <v>16.5</v>
      </c>
      <c r="S12" s="338">
        <v>1</v>
      </c>
      <c r="T12" s="329">
        <v>12</v>
      </c>
      <c r="U12" s="56">
        <v>1</v>
      </c>
      <c r="V12" s="55">
        <f t="shared" si="3"/>
        <v>14.25</v>
      </c>
      <c r="W12" s="56">
        <f t="shared" si="4"/>
        <v>2</v>
      </c>
      <c r="X12" s="333">
        <f t="shared" si="5"/>
        <v>178.4</v>
      </c>
      <c r="Y12" s="196">
        <f t="shared" si="6"/>
        <v>14.866666666666667</v>
      </c>
      <c r="Z12" s="346">
        <f t="shared" si="7"/>
        <v>30</v>
      </c>
      <c r="AA12" s="336" t="s">
        <v>162</v>
      </c>
    </row>
    <row r="13" spans="3:27" ht="18.75">
      <c r="C13" s="343">
        <v>3</v>
      </c>
      <c r="D13" s="308" t="s">
        <v>275</v>
      </c>
      <c r="E13" s="416" t="s">
        <v>276</v>
      </c>
      <c r="F13" s="421">
        <v>46.8</v>
      </c>
      <c r="G13" s="56">
        <v>7</v>
      </c>
      <c r="H13" s="329">
        <v>51</v>
      </c>
      <c r="I13" s="56">
        <v>7</v>
      </c>
      <c r="J13" s="329">
        <v>24</v>
      </c>
      <c r="K13" s="56">
        <v>5</v>
      </c>
      <c r="L13" s="55">
        <f t="shared" si="0"/>
        <v>15.225</v>
      </c>
      <c r="M13" s="56">
        <f>G13+I13+K13</f>
        <v>19</v>
      </c>
      <c r="N13" s="329">
        <v>24</v>
      </c>
      <c r="O13" s="56">
        <v>9</v>
      </c>
      <c r="P13" s="55">
        <f t="shared" si="1"/>
        <v>12</v>
      </c>
      <c r="Q13" s="56">
        <f t="shared" si="2"/>
        <v>9</v>
      </c>
      <c r="R13" s="329">
        <v>16</v>
      </c>
      <c r="S13" s="338">
        <v>1</v>
      </c>
      <c r="T13" s="329">
        <v>15.5</v>
      </c>
      <c r="U13" s="56">
        <v>1</v>
      </c>
      <c r="V13" s="55">
        <f t="shared" si="3"/>
        <v>15.75</v>
      </c>
      <c r="W13" s="56">
        <f t="shared" si="4"/>
        <v>2</v>
      </c>
      <c r="X13" s="333">
        <f t="shared" si="5"/>
        <v>177.3</v>
      </c>
      <c r="Y13" s="196">
        <f t="shared" si="6"/>
        <v>14.775</v>
      </c>
      <c r="Z13" s="346">
        <f t="shared" si="7"/>
        <v>30</v>
      </c>
      <c r="AA13" s="336" t="s">
        <v>162</v>
      </c>
    </row>
    <row r="14" spans="3:27" ht="18.75">
      <c r="C14" s="343">
        <v>4</v>
      </c>
      <c r="D14" s="308" t="s">
        <v>273</v>
      </c>
      <c r="E14" s="416" t="s">
        <v>274</v>
      </c>
      <c r="F14" s="421">
        <v>44.400000000000006</v>
      </c>
      <c r="G14" s="56">
        <v>7</v>
      </c>
      <c r="H14" s="329">
        <v>57</v>
      </c>
      <c r="I14" s="56">
        <v>7</v>
      </c>
      <c r="J14" s="329">
        <v>21</v>
      </c>
      <c r="K14" s="56">
        <v>5</v>
      </c>
      <c r="L14" s="55">
        <f t="shared" si="0"/>
        <v>15.3</v>
      </c>
      <c r="M14" s="56">
        <f>G14+I14+K14</f>
        <v>19</v>
      </c>
      <c r="N14" s="329">
        <v>24</v>
      </c>
      <c r="O14" s="56">
        <v>9</v>
      </c>
      <c r="P14" s="55">
        <f t="shared" si="1"/>
        <v>12</v>
      </c>
      <c r="Q14" s="56">
        <f t="shared" si="2"/>
        <v>9</v>
      </c>
      <c r="R14" s="329">
        <v>14.5</v>
      </c>
      <c r="S14" s="338">
        <v>1</v>
      </c>
      <c r="T14" s="329">
        <v>10.5</v>
      </c>
      <c r="U14" s="56">
        <v>1</v>
      </c>
      <c r="V14" s="55">
        <f t="shared" si="3"/>
        <v>12.5</v>
      </c>
      <c r="W14" s="56">
        <f t="shared" si="4"/>
        <v>2</v>
      </c>
      <c r="X14" s="333">
        <f t="shared" si="5"/>
        <v>171.4</v>
      </c>
      <c r="Y14" s="196">
        <f t="shared" si="6"/>
        <v>14.283333333333333</v>
      </c>
      <c r="Z14" s="346">
        <f t="shared" si="7"/>
        <v>30</v>
      </c>
      <c r="AA14" s="336" t="s">
        <v>162</v>
      </c>
    </row>
    <row r="15" spans="3:27" ht="18.75">
      <c r="C15" s="343">
        <v>5</v>
      </c>
      <c r="D15" s="308" t="s">
        <v>259</v>
      </c>
      <c r="E15" s="416" t="s">
        <v>260</v>
      </c>
      <c r="F15" s="421">
        <v>44.400000000000006</v>
      </c>
      <c r="G15" s="56">
        <v>7</v>
      </c>
      <c r="H15" s="329">
        <v>51</v>
      </c>
      <c r="I15" s="56">
        <v>7</v>
      </c>
      <c r="J15" s="329">
        <v>24.5</v>
      </c>
      <c r="K15" s="56">
        <v>5</v>
      </c>
      <c r="L15" s="55">
        <f t="shared" si="0"/>
        <v>14.9875</v>
      </c>
      <c r="M15" s="56">
        <f>G15+I15+K15</f>
        <v>19</v>
      </c>
      <c r="N15" s="329">
        <v>23</v>
      </c>
      <c r="O15" s="56">
        <v>9</v>
      </c>
      <c r="P15" s="55">
        <f t="shared" si="1"/>
        <v>11.5</v>
      </c>
      <c r="Q15" s="56">
        <f t="shared" si="2"/>
        <v>9</v>
      </c>
      <c r="R15" s="329">
        <v>17</v>
      </c>
      <c r="S15" s="338">
        <v>1</v>
      </c>
      <c r="T15" s="329">
        <v>10</v>
      </c>
      <c r="U15" s="56">
        <v>1</v>
      </c>
      <c r="V15" s="55">
        <f t="shared" si="3"/>
        <v>13.5</v>
      </c>
      <c r="W15" s="56">
        <f t="shared" si="4"/>
        <v>2</v>
      </c>
      <c r="X15" s="333">
        <f t="shared" si="5"/>
        <v>169.9</v>
      </c>
      <c r="Y15" s="196">
        <f t="shared" si="6"/>
        <v>14.158333333333333</v>
      </c>
      <c r="Z15" s="346">
        <f t="shared" si="7"/>
        <v>30</v>
      </c>
      <c r="AA15" s="336" t="s">
        <v>162</v>
      </c>
    </row>
    <row r="16" spans="3:27" ht="18.75">
      <c r="C16" s="343">
        <v>6</v>
      </c>
      <c r="D16" s="308" t="s">
        <v>247</v>
      </c>
      <c r="E16" s="416" t="s">
        <v>267</v>
      </c>
      <c r="F16" s="421">
        <v>44.7</v>
      </c>
      <c r="G16" s="56">
        <v>7</v>
      </c>
      <c r="H16" s="329">
        <v>57</v>
      </c>
      <c r="I16" s="56">
        <v>7</v>
      </c>
      <c r="J16" s="430">
        <v>15</v>
      </c>
      <c r="K16" s="374">
        <v>0</v>
      </c>
      <c r="L16" s="55">
        <f t="shared" si="0"/>
        <v>14.5875</v>
      </c>
      <c r="M16" s="56">
        <v>19</v>
      </c>
      <c r="N16" s="329">
        <v>24</v>
      </c>
      <c r="O16" s="56">
        <v>9</v>
      </c>
      <c r="P16" s="55">
        <f t="shared" si="1"/>
        <v>12</v>
      </c>
      <c r="Q16" s="56">
        <f t="shared" si="2"/>
        <v>9</v>
      </c>
      <c r="R16" s="329">
        <v>14.5</v>
      </c>
      <c r="S16" s="338">
        <v>1</v>
      </c>
      <c r="T16" s="329">
        <v>14</v>
      </c>
      <c r="U16" s="56">
        <v>1</v>
      </c>
      <c r="V16" s="55">
        <f t="shared" si="3"/>
        <v>14.25</v>
      </c>
      <c r="W16" s="56">
        <f t="shared" si="4"/>
        <v>2</v>
      </c>
      <c r="X16" s="333">
        <f t="shared" si="5"/>
        <v>169.2</v>
      </c>
      <c r="Y16" s="196">
        <f t="shared" si="6"/>
        <v>14.1</v>
      </c>
      <c r="Z16" s="346">
        <f t="shared" si="7"/>
        <v>30</v>
      </c>
      <c r="AA16" s="336" t="s">
        <v>162</v>
      </c>
    </row>
    <row r="17" spans="3:27" ht="18.75">
      <c r="C17" s="343">
        <v>7</v>
      </c>
      <c r="D17" s="308" t="s">
        <v>271</v>
      </c>
      <c r="E17" s="417" t="s">
        <v>272</v>
      </c>
      <c r="F17" s="421">
        <v>41.7</v>
      </c>
      <c r="G17" s="56">
        <v>7</v>
      </c>
      <c r="H17" s="329">
        <v>49.5</v>
      </c>
      <c r="I17" s="56">
        <v>7</v>
      </c>
      <c r="J17" s="329">
        <v>28</v>
      </c>
      <c r="K17" s="56">
        <v>5</v>
      </c>
      <c r="L17" s="55">
        <f t="shared" si="0"/>
        <v>14.9</v>
      </c>
      <c r="M17" s="56">
        <f aca="true" t="shared" si="8" ref="M17:M22">G17+I17+K17</f>
        <v>19</v>
      </c>
      <c r="N17" s="329">
        <v>24</v>
      </c>
      <c r="O17" s="56">
        <v>9</v>
      </c>
      <c r="P17" s="55">
        <f t="shared" si="1"/>
        <v>12</v>
      </c>
      <c r="Q17" s="56">
        <f t="shared" si="2"/>
        <v>9</v>
      </c>
      <c r="R17" s="329">
        <v>15.5</v>
      </c>
      <c r="S17" s="338">
        <v>1</v>
      </c>
      <c r="T17" s="329">
        <v>10</v>
      </c>
      <c r="U17" s="56">
        <v>1</v>
      </c>
      <c r="V17" s="55">
        <f t="shared" si="3"/>
        <v>12.75</v>
      </c>
      <c r="W17" s="56">
        <f t="shared" si="4"/>
        <v>2</v>
      </c>
      <c r="X17" s="333">
        <f t="shared" si="5"/>
        <v>168.7</v>
      </c>
      <c r="Y17" s="196">
        <f t="shared" si="6"/>
        <v>14.058333333333332</v>
      </c>
      <c r="Z17" s="346">
        <f t="shared" si="7"/>
        <v>30</v>
      </c>
      <c r="AA17" s="336" t="s">
        <v>162</v>
      </c>
    </row>
    <row r="18" spans="3:27" ht="18.75">
      <c r="C18" s="343">
        <v>8</v>
      </c>
      <c r="D18" s="308" t="s">
        <v>269</v>
      </c>
      <c r="E18" s="416" t="s">
        <v>270</v>
      </c>
      <c r="F18" s="421">
        <v>39.599999999999994</v>
      </c>
      <c r="G18" s="56">
        <v>7</v>
      </c>
      <c r="H18" s="329">
        <v>57</v>
      </c>
      <c r="I18" s="56">
        <v>7</v>
      </c>
      <c r="J18" s="329">
        <v>23</v>
      </c>
      <c r="K18" s="56">
        <v>5</v>
      </c>
      <c r="L18" s="55">
        <f t="shared" si="0"/>
        <v>14.95</v>
      </c>
      <c r="M18" s="56">
        <f t="shared" si="8"/>
        <v>19</v>
      </c>
      <c r="N18" s="329">
        <v>24</v>
      </c>
      <c r="O18" s="56">
        <v>9</v>
      </c>
      <c r="P18" s="55">
        <f t="shared" si="1"/>
        <v>12</v>
      </c>
      <c r="Q18" s="56">
        <f t="shared" si="2"/>
        <v>9</v>
      </c>
      <c r="R18" s="329">
        <v>14.5</v>
      </c>
      <c r="S18" s="338">
        <v>1</v>
      </c>
      <c r="T18" s="329">
        <v>10</v>
      </c>
      <c r="U18" s="56">
        <v>1</v>
      </c>
      <c r="V18" s="55">
        <f t="shared" si="3"/>
        <v>12.25</v>
      </c>
      <c r="W18" s="56">
        <f t="shared" si="4"/>
        <v>2</v>
      </c>
      <c r="X18" s="333">
        <f t="shared" si="5"/>
        <v>168.1</v>
      </c>
      <c r="Y18" s="196">
        <f t="shared" si="6"/>
        <v>14.008333333333333</v>
      </c>
      <c r="Z18" s="346">
        <f t="shared" si="7"/>
        <v>30</v>
      </c>
      <c r="AA18" s="336" t="s">
        <v>162</v>
      </c>
    </row>
    <row r="19" spans="3:27" ht="18.75">
      <c r="C19" s="343">
        <v>9</v>
      </c>
      <c r="D19" s="308" t="s">
        <v>279</v>
      </c>
      <c r="E19" s="416" t="s">
        <v>238</v>
      </c>
      <c r="F19" s="421">
        <v>42.900000000000006</v>
      </c>
      <c r="G19" s="56">
        <v>7</v>
      </c>
      <c r="H19" s="329">
        <v>48</v>
      </c>
      <c r="I19" s="56">
        <v>7</v>
      </c>
      <c r="J19" s="329">
        <v>24</v>
      </c>
      <c r="K19" s="56">
        <v>5</v>
      </c>
      <c r="L19" s="55">
        <f t="shared" si="0"/>
        <v>14.3625</v>
      </c>
      <c r="M19" s="56">
        <f t="shared" si="8"/>
        <v>19</v>
      </c>
      <c r="N19" s="329">
        <v>24</v>
      </c>
      <c r="O19" s="56">
        <v>9</v>
      </c>
      <c r="P19" s="55">
        <f t="shared" si="1"/>
        <v>12</v>
      </c>
      <c r="Q19" s="56">
        <f t="shared" si="2"/>
        <v>9</v>
      </c>
      <c r="R19" s="329">
        <v>16</v>
      </c>
      <c r="S19" s="338">
        <v>1</v>
      </c>
      <c r="T19" s="329">
        <v>10</v>
      </c>
      <c r="U19" s="56">
        <v>1</v>
      </c>
      <c r="V19" s="55">
        <f t="shared" si="3"/>
        <v>13</v>
      </c>
      <c r="W19" s="56">
        <f t="shared" si="4"/>
        <v>2</v>
      </c>
      <c r="X19" s="333">
        <f t="shared" si="5"/>
        <v>164.9</v>
      </c>
      <c r="Y19" s="196">
        <f t="shared" si="6"/>
        <v>13.741666666666667</v>
      </c>
      <c r="Z19" s="346">
        <f t="shared" si="7"/>
        <v>30</v>
      </c>
      <c r="AA19" s="336" t="s">
        <v>162</v>
      </c>
    </row>
    <row r="20" spans="3:27" ht="18.75">
      <c r="C20" s="343">
        <v>10</v>
      </c>
      <c r="D20" s="308" t="s">
        <v>255</v>
      </c>
      <c r="E20" s="416" t="s">
        <v>256</v>
      </c>
      <c r="F20" s="421">
        <v>44.400000000000006</v>
      </c>
      <c r="G20" s="56">
        <v>7</v>
      </c>
      <c r="H20" s="329">
        <v>48</v>
      </c>
      <c r="I20" s="56">
        <v>7</v>
      </c>
      <c r="J20" s="329">
        <v>23</v>
      </c>
      <c r="K20" s="56">
        <v>5</v>
      </c>
      <c r="L20" s="55">
        <f t="shared" si="0"/>
        <v>14.425</v>
      </c>
      <c r="M20" s="56">
        <f t="shared" si="8"/>
        <v>19</v>
      </c>
      <c r="N20" s="329">
        <v>23</v>
      </c>
      <c r="O20" s="56">
        <v>9</v>
      </c>
      <c r="P20" s="55">
        <f t="shared" si="1"/>
        <v>11.5</v>
      </c>
      <c r="Q20" s="56">
        <f t="shared" si="2"/>
        <v>9</v>
      </c>
      <c r="R20" s="329">
        <v>15</v>
      </c>
      <c r="S20" s="338">
        <v>1</v>
      </c>
      <c r="T20" s="329">
        <v>10.5</v>
      </c>
      <c r="U20" s="56">
        <v>1</v>
      </c>
      <c r="V20" s="55">
        <f t="shared" si="3"/>
        <v>12.75</v>
      </c>
      <c r="W20" s="56">
        <f t="shared" si="4"/>
        <v>2</v>
      </c>
      <c r="X20" s="333">
        <f t="shared" si="5"/>
        <v>163.9</v>
      </c>
      <c r="Y20" s="196">
        <f t="shared" si="6"/>
        <v>13.658333333333333</v>
      </c>
      <c r="Z20" s="346">
        <f t="shared" si="7"/>
        <v>30</v>
      </c>
      <c r="AA20" s="336" t="s">
        <v>162</v>
      </c>
    </row>
    <row r="21" spans="3:27" ht="18.75">
      <c r="C21" s="343">
        <v>11</v>
      </c>
      <c r="D21" s="308" t="s">
        <v>280</v>
      </c>
      <c r="E21" s="416" t="s">
        <v>281</v>
      </c>
      <c r="F21" s="421">
        <v>45.599999999999994</v>
      </c>
      <c r="G21" s="56">
        <v>7</v>
      </c>
      <c r="H21" s="329">
        <v>36</v>
      </c>
      <c r="I21" s="56">
        <v>7</v>
      </c>
      <c r="J21" s="329">
        <v>21.5</v>
      </c>
      <c r="K21" s="56">
        <v>5</v>
      </c>
      <c r="L21" s="55">
        <f t="shared" si="0"/>
        <v>12.8875</v>
      </c>
      <c r="M21" s="56">
        <f t="shared" si="8"/>
        <v>19</v>
      </c>
      <c r="N21" s="329">
        <v>23</v>
      </c>
      <c r="O21" s="56">
        <v>9</v>
      </c>
      <c r="P21" s="55">
        <f t="shared" si="1"/>
        <v>11.5</v>
      </c>
      <c r="Q21" s="56">
        <f t="shared" si="2"/>
        <v>9</v>
      </c>
      <c r="R21" s="329">
        <v>17</v>
      </c>
      <c r="S21" s="338">
        <v>1</v>
      </c>
      <c r="T21" s="329">
        <v>11.5</v>
      </c>
      <c r="U21" s="56">
        <v>1</v>
      </c>
      <c r="V21" s="55">
        <f t="shared" si="3"/>
        <v>14.25</v>
      </c>
      <c r="W21" s="56">
        <f t="shared" si="4"/>
        <v>2</v>
      </c>
      <c r="X21" s="333">
        <f t="shared" si="5"/>
        <v>154.6</v>
      </c>
      <c r="Y21" s="196">
        <f t="shared" si="6"/>
        <v>12.883333333333333</v>
      </c>
      <c r="Z21" s="346">
        <f t="shared" si="7"/>
        <v>30</v>
      </c>
      <c r="AA21" s="336" t="s">
        <v>162</v>
      </c>
    </row>
    <row r="22" spans="3:27" ht="18.75">
      <c r="C22" s="343">
        <v>12</v>
      </c>
      <c r="D22" s="308" t="s">
        <v>282</v>
      </c>
      <c r="E22" s="416" t="s">
        <v>283</v>
      </c>
      <c r="F22" s="421">
        <v>42.900000000000006</v>
      </c>
      <c r="G22" s="56">
        <v>7</v>
      </c>
      <c r="H22" s="329">
        <v>43.5</v>
      </c>
      <c r="I22" s="56">
        <v>7</v>
      </c>
      <c r="J22" s="329">
        <v>20.5</v>
      </c>
      <c r="K22" s="56">
        <v>5</v>
      </c>
      <c r="L22" s="55">
        <f t="shared" si="0"/>
        <v>13.3625</v>
      </c>
      <c r="M22" s="56">
        <f t="shared" si="8"/>
        <v>19</v>
      </c>
      <c r="N22" s="329">
        <v>22</v>
      </c>
      <c r="O22" s="56">
        <v>9</v>
      </c>
      <c r="P22" s="55">
        <f t="shared" si="1"/>
        <v>11</v>
      </c>
      <c r="Q22" s="56">
        <f t="shared" si="2"/>
        <v>9</v>
      </c>
      <c r="R22" s="329">
        <v>17</v>
      </c>
      <c r="S22" s="338">
        <v>1</v>
      </c>
      <c r="T22" s="430">
        <v>7</v>
      </c>
      <c r="U22" s="374">
        <v>0</v>
      </c>
      <c r="V22" s="55">
        <f t="shared" si="3"/>
        <v>12</v>
      </c>
      <c r="W22" s="56">
        <v>2</v>
      </c>
      <c r="X22" s="333">
        <f t="shared" si="5"/>
        <v>152.9</v>
      </c>
      <c r="Y22" s="196">
        <f t="shared" si="6"/>
        <v>12.741666666666667</v>
      </c>
      <c r="Z22" s="346">
        <f t="shared" si="7"/>
        <v>30</v>
      </c>
      <c r="AA22" s="336" t="s">
        <v>162</v>
      </c>
    </row>
    <row r="23" spans="3:27" ht="18.75">
      <c r="C23" s="343">
        <v>13</v>
      </c>
      <c r="D23" s="308" t="s">
        <v>284</v>
      </c>
      <c r="E23" s="416" t="s">
        <v>181</v>
      </c>
      <c r="F23" s="421">
        <v>40.2</v>
      </c>
      <c r="G23" s="56">
        <v>7</v>
      </c>
      <c r="H23" s="329">
        <v>42</v>
      </c>
      <c r="I23" s="56">
        <v>7</v>
      </c>
      <c r="J23" s="430">
        <v>17</v>
      </c>
      <c r="K23" s="374">
        <v>0</v>
      </c>
      <c r="L23" s="55">
        <f t="shared" si="0"/>
        <v>12.4</v>
      </c>
      <c r="M23" s="56">
        <v>19</v>
      </c>
      <c r="N23" s="329">
        <v>24</v>
      </c>
      <c r="O23" s="56">
        <v>9</v>
      </c>
      <c r="P23" s="55">
        <f t="shared" si="1"/>
        <v>12</v>
      </c>
      <c r="Q23" s="56">
        <f t="shared" si="2"/>
        <v>9</v>
      </c>
      <c r="R23" s="329">
        <v>15</v>
      </c>
      <c r="S23" s="338">
        <v>1</v>
      </c>
      <c r="T23" s="329">
        <v>10</v>
      </c>
      <c r="U23" s="56">
        <v>1</v>
      </c>
      <c r="V23" s="55">
        <f t="shared" si="3"/>
        <v>12.5</v>
      </c>
      <c r="W23" s="56">
        <f>S23+U23</f>
        <v>2</v>
      </c>
      <c r="X23" s="333">
        <f t="shared" si="5"/>
        <v>148.2</v>
      </c>
      <c r="Y23" s="196">
        <f t="shared" si="6"/>
        <v>12.35</v>
      </c>
      <c r="Z23" s="346">
        <f t="shared" si="7"/>
        <v>30</v>
      </c>
      <c r="AA23" s="336" t="s">
        <v>162</v>
      </c>
    </row>
    <row r="24" spans="3:27" ht="18.75">
      <c r="C24" s="343">
        <v>14</v>
      </c>
      <c r="D24" s="317" t="s">
        <v>265</v>
      </c>
      <c r="E24" s="418" t="s">
        <v>266</v>
      </c>
      <c r="F24" s="421">
        <v>45.599999999999994</v>
      </c>
      <c r="G24" s="56">
        <v>7</v>
      </c>
      <c r="H24" s="329">
        <v>36</v>
      </c>
      <c r="I24" s="56">
        <v>7</v>
      </c>
      <c r="J24" s="430">
        <v>15</v>
      </c>
      <c r="K24" s="374">
        <v>0</v>
      </c>
      <c r="L24" s="55">
        <f t="shared" si="0"/>
        <v>12.075</v>
      </c>
      <c r="M24" s="56">
        <v>19</v>
      </c>
      <c r="N24" s="329">
        <v>22</v>
      </c>
      <c r="O24" s="56">
        <v>9</v>
      </c>
      <c r="P24" s="55">
        <f t="shared" si="1"/>
        <v>11</v>
      </c>
      <c r="Q24" s="56">
        <f t="shared" si="2"/>
        <v>9</v>
      </c>
      <c r="R24" s="329">
        <v>14.5</v>
      </c>
      <c r="S24" s="338">
        <v>1</v>
      </c>
      <c r="T24" s="329">
        <v>11</v>
      </c>
      <c r="U24" s="56">
        <v>1</v>
      </c>
      <c r="V24" s="55">
        <f t="shared" si="3"/>
        <v>12.75</v>
      </c>
      <c r="W24" s="56">
        <f>S24+U24</f>
        <v>2</v>
      </c>
      <c r="X24" s="333">
        <f t="shared" si="5"/>
        <v>144.1</v>
      </c>
      <c r="Y24" s="196">
        <f t="shared" si="6"/>
        <v>12.008333333333333</v>
      </c>
      <c r="Z24" s="346">
        <f t="shared" si="7"/>
        <v>30</v>
      </c>
      <c r="AA24" s="336" t="s">
        <v>162</v>
      </c>
    </row>
    <row r="25" spans="3:27" ht="18.75">
      <c r="C25" s="343">
        <v>15</v>
      </c>
      <c r="D25" s="308" t="s">
        <v>261</v>
      </c>
      <c r="E25" s="416" t="s">
        <v>262</v>
      </c>
      <c r="F25" s="421">
        <v>40.5</v>
      </c>
      <c r="G25" s="56">
        <v>7</v>
      </c>
      <c r="H25" s="329">
        <v>30</v>
      </c>
      <c r="I25" s="56">
        <v>7</v>
      </c>
      <c r="J25" s="329">
        <v>22</v>
      </c>
      <c r="K25" s="56">
        <v>5</v>
      </c>
      <c r="L25" s="55">
        <f t="shared" si="0"/>
        <v>11.5625</v>
      </c>
      <c r="M25" s="56">
        <f>G25+I25+K25</f>
        <v>19</v>
      </c>
      <c r="N25" s="329">
        <v>23</v>
      </c>
      <c r="O25" s="56">
        <v>9</v>
      </c>
      <c r="P25" s="55">
        <f t="shared" si="1"/>
        <v>11.5</v>
      </c>
      <c r="Q25" s="56">
        <f t="shared" si="2"/>
        <v>9</v>
      </c>
      <c r="R25" s="329">
        <v>16</v>
      </c>
      <c r="S25" s="338">
        <v>1</v>
      </c>
      <c r="T25" s="329">
        <v>11</v>
      </c>
      <c r="U25" s="56">
        <v>1</v>
      </c>
      <c r="V25" s="55">
        <f t="shared" si="3"/>
        <v>13.5</v>
      </c>
      <c r="W25" s="56">
        <f>S25+U25</f>
        <v>2</v>
      </c>
      <c r="X25" s="333">
        <f t="shared" si="5"/>
        <v>142.5</v>
      </c>
      <c r="Y25" s="196">
        <f t="shared" si="6"/>
        <v>11.875</v>
      </c>
      <c r="Z25" s="346">
        <f t="shared" si="7"/>
        <v>30</v>
      </c>
      <c r="AA25" s="336" t="s">
        <v>162</v>
      </c>
    </row>
    <row r="26" spans="3:27" ht="19.5" thickBot="1">
      <c r="C26" s="344">
        <v>16</v>
      </c>
      <c r="D26" s="319" t="s">
        <v>277</v>
      </c>
      <c r="E26" s="419" t="s">
        <v>278</v>
      </c>
      <c r="F26" s="422">
        <v>37.5</v>
      </c>
      <c r="G26" s="85">
        <v>7</v>
      </c>
      <c r="H26" s="330">
        <v>30</v>
      </c>
      <c r="I26" s="85">
        <v>7</v>
      </c>
      <c r="J26" s="330">
        <v>15</v>
      </c>
      <c r="K26" s="85">
        <v>0</v>
      </c>
      <c r="L26" s="82">
        <f t="shared" si="0"/>
        <v>10.3125</v>
      </c>
      <c r="M26" s="85">
        <v>19</v>
      </c>
      <c r="N26" s="330">
        <v>22</v>
      </c>
      <c r="O26" s="85">
        <v>9</v>
      </c>
      <c r="P26" s="82">
        <f t="shared" si="1"/>
        <v>11</v>
      </c>
      <c r="Q26" s="85">
        <f t="shared" si="2"/>
        <v>9</v>
      </c>
      <c r="R26" s="330">
        <v>15</v>
      </c>
      <c r="S26" s="339">
        <v>1</v>
      </c>
      <c r="T26" s="330">
        <v>10</v>
      </c>
      <c r="U26" s="85">
        <v>1</v>
      </c>
      <c r="V26" s="82">
        <f t="shared" si="3"/>
        <v>12.5</v>
      </c>
      <c r="W26" s="85">
        <f>S26+U26</f>
        <v>2</v>
      </c>
      <c r="X26" s="334">
        <f t="shared" si="5"/>
        <v>129.5</v>
      </c>
      <c r="Y26" s="215">
        <f t="shared" si="6"/>
        <v>10.791666666666666</v>
      </c>
      <c r="Z26" s="347">
        <f t="shared" si="7"/>
        <v>30</v>
      </c>
      <c r="AA26" s="340" t="s">
        <v>162</v>
      </c>
    </row>
    <row r="27" spans="1:29" ht="19.5" thickBot="1">
      <c r="A27" s="236"/>
      <c r="B27" s="297"/>
      <c r="C27" s="432">
        <v>17</v>
      </c>
      <c r="D27" s="425" t="s">
        <v>263</v>
      </c>
      <c r="E27" s="426" t="s">
        <v>264</v>
      </c>
      <c r="F27" s="428" t="s">
        <v>405</v>
      </c>
      <c r="G27" s="208">
        <v>0</v>
      </c>
      <c r="H27" s="429" t="s">
        <v>405</v>
      </c>
      <c r="I27" s="208">
        <v>0</v>
      </c>
      <c r="J27" s="429" t="s">
        <v>405</v>
      </c>
      <c r="K27" s="208">
        <v>0</v>
      </c>
      <c r="L27" s="218" t="e">
        <f t="shared" si="0"/>
        <v>#VALUE!</v>
      </c>
      <c r="M27" s="208">
        <f>G27+I27+K27</f>
        <v>0</v>
      </c>
      <c r="N27" s="429" t="e">
        <v>#VALUE!</v>
      </c>
      <c r="O27" s="208">
        <v>0</v>
      </c>
      <c r="P27" s="218" t="e">
        <f t="shared" si="1"/>
        <v>#VALUE!</v>
      </c>
      <c r="Q27" s="208">
        <f t="shared" si="2"/>
        <v>0</v>
      </c>
      <c r="R27" s="429" t="s">
        <v>405</v>
      </c>
      <c r="S27" s="431">
        <v>0</v>
      </c>
      <c r="T27" s="429" t="s">
        <v>405</v>
      </c>
      <c r="U27" s="208">
        <v>0</v>
      </c>
      <c r="V27" s="218" t="e">
        <f t="shared" si="3"/>
        <v>#VALUE!</v>
      </c>
      <c r="W27" s="208">
        <f>S27+U27</f>
        <v>0</v>
      </c>
      <c r="X27" s="410" t="e">
        <f t="shared" si="5"/>
        <v>#VALUE!</v>
      </c>
      <c r="Y27" s="212" t="e">
        <f t="shared" si="6"/>
        <v>#VALUE!</v>
      </c>
      <c r="Z27" s="411">
        <f t="shared" si="7"/>
        <v>0</v>
      </c>
      <c r="AA27" s="427" t="s">
        <v>163</v>
      </c>
      <c r="AB27" s="297"/>
      <c r="AC27" s="297"/>
    </row>
    <row r="29" spans="3:15" ht="20.25">
      <c r="C29" s="93" t="s">
        <v>421</v>
      </c>
      <c r="D29" s="26"/>
      <c r="E29" s="90"/>
      <c r="F29" s="234"/>
      <c r="G29" s="297"/>
      <c r="I29" s="297"/>
      <c r="J29" s="20" t="s">
        <v>426</v>
      </c>
      <c r="K29" s="20"/>
      <c r="L29" s="297"/>
      <c r="M29" s="297"/>
      <c r="O29" s="297"/>
    </row>
    <row r="30" spans="7:15" ht="20.25">
      <c r="G30" s="90"/>
      <c r="H30" s="234"/>
      <c r="I30" s="90"/>
      <c r="J30" s="90"/>
      <c r="K30" s="90"/>
      <c r="L30" s="20" t="s">
        <v>51</v>
      </c>
      <c r="M30" s="90"/>
      <c r="N30" s="234"/>
      <c r="O30" s="90"/>
    </row>
    <row r="31" spans="3:15" ht="20.25">
      <c r="C31" s="296" t="s">
        <v>224</v>
      </c>
      <c r="D31" s="297"/>
      <c r="E31" s="90" t="s">
        <v>213</v>
      </c>
      <c r="G31" s="90"/>
      <c r="H31" s="234"/>
      <c r="I31" s="90"/>
      <c r="J31" s="90"/>
      <c r="K31" s="90"/>
      <c r="L31" s="90"/>
      <c r="M31" s="90" t="s">
        <v>52</v>
      </c>
      <c r="N31" s="234"/>
      <c r="O31" s="90"/>
    </row>
    <row r="32" spans="3:15" ht="20.25">
      <c r="C32" s="297"/>
      <c r="D32" s="297"/>
      <c r="E32" s="90" t="s">
        <v>225</v>
      </c>
      <c r="F32" s="234"/>
      <c r="G32" s="90"/>
      <c r="H32" s="234"/>
      <c r="I32" s="90"/>
      <c r="J32" s="90"/>
      <c r="K32" s="90"/>
      <c r="L32" s="90"/>
      <c r="M32" s="90"/>
      <c r="N32" s="234"/>
      <c r="O32" s="90"/>
    </row>
    <row r="33" spans="3:15" ht="20.25">
      <c r="C33" s="90"/>
      <c r="D33" s="297"/>
      <c r="E33" s="90" t="s">
        <v>215</v>
      </c>
      <c r="G33" s="90"/>
      <c r="H33" s="234"/>
      <c r="I33" s="90"/>
      <c r="J33" s="90"/>
      <c r="K33" s="90"/>
      <c r="L33" s="90"/>
      <c r="M33" s="90"/>
      <c r="N33" s="234"/>
      <c r="O33" s="90"/>
    </row>
    <row r="34" spans="3:15" ht="20.25">
      <c r="C34" s="297"/>
      <c r="D34" s="297"/>
      <c r="E34" s="90" t="s">
        <v>214</v>
      </c>
      <c r="F34" s="234"/>
      <c r="G34" s="297"/>
      <c r="I34" s="297"/>
      <c r="J34" s="297"/>
      <c r="K34" s="297"/>
      <c r="L34" s="297"/>
      <c r="M34" s="297"/>
      <c r="O34" s="297"/>
    </row>
    <row r="35" spans="3:15" ht="20.25">
      <c r="C35" s="297"/>
      <c r="D35" s="297"/>
      <c r="E35" s="90" t="s">
        <v>425</v>
      </c>
      <c r="F35" s="234"/>
      <c r="G35" s="297"/>
      <c r="I35" s="297"/>
      <c r="J35" s="297"/>
      <c r="K35" s="297"/>
      <c r="L35" s="297"/>
      <c r="M35" s="297"/>
      <c r="O35" s="297"/>
    </row>
    <row r="36" spans="3:15" ht="20.25">
      <c r="C36" s="297"/>
      <c r="D36" s="297"/>
      <c r="E36" s="90" t="s">
        <v>424</v>
      </c>
      <c r="G36" s="297"/>
      <c r="H36" s="304"/>
      <c r="I36" s="297"/>
      <c r="J36" s="297"/>
      <c r="K36" s="297"/>
      <c r="L36" s="297"/>
      <c r="M36" s="297"/>
      <c r="O36" s="297"/>
    </row>
    <row r="37" spans="5:15" ht="20.25">
      <c r="E37" s="90"/>
      <c r="G37" s="297"/>
      <c r="I37" s="297"/>
      <c r="J37" s="297"/>
      <c r="K37" s="297"/>
      <c r="L37" s="297"/>
      <c r="M37" s="297"/>
      <c r="O37" s="297"/>
    </row>
    <row r="38" spans="3:15" ht="18.75">
      <c r="C38" s="9" t="s">
        <v>402</v>
      </c>
      <c r="D38" s="9"/>
      <c r="E38" s="297"/>
      <c r="G38" s="297"/>
      <c r="I38" s="297"/>
      <c r="J38" s="297"/>
      <c r="K38" s="297"/>
      <c r="L38" s="297"/>
      <c r="M38" s="297"/>
      <c r="O38" s="297"/>
    </row>
    <row r="39" spans="3:15" ht="18.75">
      <c r="C39" s="9" t="s">
        <v>422</v>
      </c>
      <c r="D39" s="9"/>
      <c r="E39" s="297"/>
      <c r="G39" s="297"/>
      <c r="I39" s="297"/>
      <c r="J39" s="297"/>
      <c r="K39" s="297"/>
      <c r="L39" s="297"/>
      <c r="M39" s="297"/>
      <c r="O39" s="297"/>
    </row>
    <row r="40" spans="3:5" ht="18.75">
      <c r="C40" s="9" t="s">
        <v>423</v>
      </c>
      <c r="D40" s="9"/>
      <c r="E40" s="297"/>
    </row>
  </sheetData>
  <sheetProtection password="880B" sheet="1"/>
  <mergeCells count="3">
    <mergeCell ref="F9:M9"/>
    <mergeCell ref="N9:Q9"/>
    <mergeCell ref="R9:W9"/>
  </mergeCells>
  <printOptions/>
  <pageMargins left="0.2362204724409449" right="0.15748031496062992" top="0.1968503937007874" bottom="0.1968503937007874" header="0.1968503937007874" footer="0.1968503937007874"/>
  <pageSetup fitToWidth="4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E45"/>
  <sheetViews>
    <sheetView zoomScale="70" zoomScaleNormal="70" zoomScalePageLayoutView="0" workbookViewId="0" topLeftCell="A10">
      <selection activeCell="E33" sqref="E33"/>
    </sheetView>
  </sheetViews>
  <sheetFormatPr defaultColWidth="11.421875" defaultRowHeight="15"/>
  <cols>
    <col min="1" max="1" width="3.00390625" style="58" customWidth="1"/>
    <col min="2" max="2" width="8.00390625" style="58" customWidth="1"/>
    <col min="3" max="3" width="23.57421875" style="58" customWidth="1"/>
    <col min="4" max="4" width="26.7109375" style="58" customWidth="1"/>
    <col min="5" max="5" width="9.57421875" style="236" customWidth="1"/>
    <col min="6" max="6" width="7.57421875" style="58" customWidth="1"/>
    <col min="7" max="7" width="7.00390625" style="236" customWidth="1"/>
    <col min="8" max="8" width="4.00390625" style="58" customWidth="1"/>
    <col min="9" max="9" width="7.7109375" style="58" customWidth="1"/>
    <col min="10" max="10" width="4.8515625" style="58" customWidth="1"/>
    <col min="11" max="11" width="7.7109375" style="236" customWidth="1"/>
    <col min="12" max="12" width="4.00390625" style="58" customWidth="1"/>
    <col min="13" max="13" width="8.28125" style="236" customWidth="1"/>
    <col min="14" max="14" width="3.8515625" style="58" customWidth="1"/>
    <col min="15" max="15" width="8.00390625" style="58" customWidth="1"/>
    <col min="16" max="16" width="12.7109375" style="58" customWidth="1"/>
    <col min="17" max="17" width="11.28125" style="236" customWidth="1"/>
    <col min="18" max="18" width="4.7109375" style="58" customWidth="1"/>
    <col min="19" max="19" width="7.00390625" style="236" customWidth="1"/>
    <col min="20" max="20" width="3.8515625" style="58" customWidth="1"/>
    <col min="21" max="21" width="7.8515625" style="236" customWidth="1"/>
    <col min="22" max="22" width="3.57421875" style="58" customWidth="1"/>
    <col min="23" max="23" width="7.7109375" style="236" customWidth="1"/>
    <col min="24" max="24" width="3.7109375" style="58" customWidth="1"/>
    <col min="25" max="25" width="7.7109375" style="58" customWidth="1"/>
    <col min="26" max="26" width="4.7109375" style="58" customWidth="1"/>
    <col min="27" max="27" width="9.00390625" style="58" customWidth="1"/>
    <col min="28" max="28" width="7.00390625" style="58" customWidth="1"/>
    <col min="29" max="29" width="5.140625" style="58" customWidth="1"/>
    <col min="30" max="30" width="10.28125" style="58" customWidth="1"/>
    <col min="31" max="31" width="10.140625" style="58" customWidth="1"/>
    <col min="32" max="16384" width="11.421875" style="58" customWidth="1"/>
  </cols>
  <sheetData>
    <row r="1" spans="2:14" ht="17.25" customHeight="1">
      <c r="B1" s="342"/>
      <c r="C1" s="239"/>
      <c r="D1" s="239"/>
      <c r="E1" s="239"/>
      <c r="F1" s="239"/>
      <c r="G1" s="239"/>
      <c r="H1" s="342" t="s">
        <v>250</v>
      </c>
      <c r="I1" s="239"/>
      <c r="J1" s="239"/>
      <c r="K1" s="240"/>
      <c r="L1" s="122"/>
      <c r="M1" s="240"/>
      <c r="N1" s="240"/>
    </row>
    <row r="2" spans="2:14" ht="18" customHeight="1">
      <c r="B2" s="342"/>
      <c r="C2" s="121"/>
      <c r="D2" s="121"/>
      <c r="E2" s="121"/>
      <c r="F2" s="121"/>
      <c r="G2" s="121"/>
      <c r="H2" s="342" t="s">
        <v>251</v>
      </c>
      <c r="I2" s="121"/>
      <c r="J2" s="121"/>
      <c r="K2" s="121"/>
      <c r="L2" s="121"/>
      <c r="M2" s="121"/>
      <c r="N2" s="121"/>
    </row>
    <row r="3" spans="2:18" ht="15.75" customHeight="1">
      <c r="B3" s="120"/>
      <c r="D3" s="121" t="s">
        <v>252</v>
      </c>
      <c r="E3" s="121"/>
      <c r="F3" s="121"/>
      <c r="G3" s="121"/>
      <c r="H3" s="121"/>
      <c r="I3" s="121"/>
      <c r="J3" s="121"/>
      <c r="K3" s="121"/>
      <c r="L3" s="121"/>
      <c r="M3" s="121"/>
      <c r="P3" s="236"/>
      <c r="R3" s="236"/>
    </row>
    <row r="4" spans="2:12" ht="18.7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2:12" ht="18.75">
      <c r="B5" s="123"/>
      <c r="C5" s="123"/>
      <c r="D5" s="124" t="s">
        <v>15</v>
      </c>
      <c r="E5" s="124"/>
      <c r="F5" s="124"/>
      <c r="G5" s="123"/>
      <c r="H5" s="122"/>
      <c r="I5" s="122"/>
      <c r="J5" s="122"/>
      <c r="K5" s="122"/>
      <c r="L5" s="122"/>
    </row>
    <row r="6" spans="2:12" ht="18.75" customHeight="1">
      <c r="B6" s="123"/>
      <c r="C6" s="123"/>
      <c r="D6" s="12" t="s">
        <v>254</v>
      </c>
      <c r="E6" s="124"/>
      <c r="F6" s="12"/>
      <c r="G6" s="123"/>
      <c r="H6" s="122"/>
      <c r="I6" s="122"/>
      <c r="J6" s="122"/>
      <c r="K6" s="122"/>
      <c r="L6" s="122"/>
    </row>
    <row r="7" spans="2:12" ht="18.75" customHeight="1">
      <c r="B7" s="123"/>
      <c r="C7" s="123"/>
      <c r="D7" s="124" t="s">
        <v>226</v>
      </c>
      <c r="E7" s="124"/>
      <c r="F7" s="124"/>
      <c r="G7" s="123"/>
      <c r="H7" s="122"/>
      <c r="I7" s="122"/>
      <c r="J7" s="122"/>
      <c r="K7" s="122"/>
      <c r="L7" s="122"/>
    </row>
    <row r="8" spans="2:12" ht="18" customHeight="1"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31" ht="19.5" thickBot="1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N9" s="236"/>
      <c r="O9" s="236"/>
      <c r="P9" s="236"/>
      <c r="R9" s="236"/>
      <c r="T9" s="236"/>
      <c r="V9" s="236"/>
      <c r="X9" s="236"/>
      <c r="Y9" s="236"/>
      <c r="Z9" s="236"/>
      <c r="AA9" s="236"/>
      <c r="AB9" s="236"/>
      <c r="AC9" s="236"/>
      <c r="AD9" s="236"/>
      <c r="AE9" s="236"/>
    </row>
    <row r="10" spans="2:31" ht="21.75" thickBot="1">
      <c r="B10" s="238"/>
      <c r="C10" s="238"/>
      <c r="D10" s="238"/>
      <c r="E10" s="388"/>
      <c r="F10" s="287"/>
      <c r="G10" s="389" t="s">
        <v>17</v>
      </c>
      <c r="H10" s="287"/>
      <c r="I10" s="285"/>
      <c r="J10" s="286"/>
      <c r="K10" s="388"/>
      <c r="L10" s="287"/>
      <c r="M10" s="389" t="s">
        <v>19</v>
      </c>
      <c r="N10" s="287"/>
      <c r="O10" s="285"/>
      <c r="P10" s="285"/>
      <c r="Q10" s="447" t="s">
        <v>20</v>
      </c>
      <c r="R10" s="448"/>
      <c r="S10" s="448"/>
      <c r="T10" s="448"/>
      <c r="U10" s="448"/>
      <c r="V10" s="448"/>
      <c r="W10" s="448"/>
      <c r="X10" s="448"/>
      <c r="Y10" s="445"/>
      <c r="Z10" s="446"/>
      <c r="AA10" s="287" t="s">
        <v>22</v>
      </c>
      <c r="AB10" s="287"/>
      <c r="AC10" s="288"/>
      <c r="AD10" s="236"/>
      <c r="AE10" s="236"/>
    </row>
    <row r="11" spans="2:31" ht="328.5" thickBot="1">
      <c r="B11" s="68" t="s">
        <v>0</v>
      </c>
      <c r="C11" s="68" t="s">
        <v>1</v>
      </c>
      <c r="D11" s="68" t="s">
        <v>2</v>
      </c>
      <c r="E11" s="70" t="s">
        <v>6</v>
      </c>
      <c r="F11" s="59" t="s">
        <v>27</v>
      </c>
      <c r="G11" s="70" t="s">
        <v>7</v>
      </c>
      <c r="H11" s="59" t="s">
        <v>28</v>
      </c>
      <c r="I11" s="149" t="s">
        <v>16</v>
      </c>
      <c r="J11" s="150" t="s">
        <v>24</v>
      </c>
      <c r="K11" s="70" t="s">
        <v>26</v>
      </c>
      <c r="L11" s="59" t="s">
        <v>27</v>
      </c>
      <c r="M11" s="70" t="s">
        <v>7</v>
      </c>
      <c r="N11" s="59" t="s">
        <v>28</v>
      </c>
      <c r="O11" s="149" t="s">
        <v>18</v>
      </c>
      <c r="P11" s="150" t="s">
        <v>23</v>
      </c>
      <c r="Q11" s="125" t="s">
        <v>29</v>
      </c>
      <c r="R11" s="59" t="s">
        <v>30</v>
      </c>
      <c r="S11" s="70" t="s">
        <v>55</v>
      </c>
      <c r="T11" s="59" t="s">
        <v>30</v>
      </c>
      <c r="U11" s="70" t="s">
        <v>8</v>
      </c>
      <c r="V11" s="59" t="s">
        <v>31</v>
      </c>
      <c r="W11" s="125" t="s">
        <v>3</v>
      </c>
      <c r="X11" s="59" t="s">
        <v>31</v>
      </c>
      <c r="Y11" s="149" t="s">
        <v>21</v>
      </c>
      <c r="Z11" s="150" t="s">
        <v>25</v>
      </c>
      <c r="AA11" s="71" t="s">
        <v>32</v>
      </c>
      <c r="AB11" s="71" t="s">
        <v>33</v>
      </c>
      <c r="AC11" s="71" t="s">
        <v>34</v>
      </c>
      <c r="AD11" s="72"/>
      <c r="AE11" s="126"/>
    </row>
    <row r="12" spans="2:30" ht="18.75">
      <c r="B12" s="73">
        <v>1</v>
      </c>
      <c r="C12" s="351" t="s">
        <v>285</v>
      </c>
      <c r="D12" s="351" t="s">
        <v>286</v>
      </c>
      <c r="E12" s="298">
        <v>70</v>
      </c>
      <c r="F12" s="299">
        <v>6</v>
      </c>
      <c r="G12" s="298">
        <v>34</v>
      </c>
      <c r="H12" s="299">
        <v>4</v>
      </c>
      <c r="I12" s="298">
        <f aca="true" t="shared" si="0" ref="I12:I33">(E12+G12)/6</f>
        <v>17.333333333333332</v>
      </c>
      <c r="J12" s="299">
        <f>F12+H12</f>
        <v>10</v>
      </c>
      <c r="K12" s="298">
        <v>72</v>
      </c>
      <c r="L12" s="299">
        <v>6</v>
      </c>
      <c r="M12" s="298">
        <v>32</v>
      </c>
      <c r="N12" s="299">
        <v>4</v>
      </c>
      <c r="O12" s="298">
        <f aca="true" t="shared" si="1" ref="O12:O33">(K12+M12)/6</f>
        <v>17.333333333333332</v>
      </c>
      <c r="P12" s="391">
        <f aca="true" t="shared" si="2" ref="P12:P33">L12+N12</f>
        <v>10</v>
      </c>
      <c r="Q12" s="394">
        <v>33</v>
      </c>
      <c r="R12" s="348">
        <v>3</v>
      </c>
      <c r="S12" s="298">
        <v>39</v>
      </c>
      <c r="T12" s="299">
        <v>3</v>
      </c>
      <c r="U12" s="310">
        <v>17</v>
      </c>
      <c r="V12" s="299">
        <v>2</v>
      </c>
      <c r="W12" s="298">
        <v>18</v>
      </c>
      <c r="X12" s="299">
        <v>2</v>
      </c>
      <c r="Y12" s="298">
        <f aca="true" t="shared" si="3" ref="Y12:Y33">(Q12+S12+U12+W12)/7</f>
        <v>15.285714285714286</v>
      </c>
      <c r="Z12" s="299">
        <f>X12+V12+T12+R12</f>
        <v>10</v>
      </c>
      <c r="AA12" s="300">
        <f aca="true" t="shared" si="4" ref="AA12:AA33">SUM(E12+G12+K12+M12+Q12+S12+U12+W12)</f>
        <v>315</v>
      </c>
      <c r="AB12" s="300">
        <f aca="true" t="shared" si="5" ref="AB12:AB33">SUM(AA12/19)</f>
        <v>16.57894736842105</v>
      </c>
      <c r="AC12" s="348">
        <f aca="true" t="shared" si="6" ref="AC12:AC29">J12+P12+Z12</f>
        <v>30</v>
      </c>
      <c r="AD12" s="301" t="s">
        <v>162</v>
      </c>
    </row>
    <row r="13" spans="2:30" ht="18.75">
      <c r="B13" s="77">
        <v>2</v>
      </c>
      <c r="C13" s="327" t="s">
        <v>322</v>
      </c>
      <c r="D13" s="325" t="s">
        <v>323</v>
      </c>
      <c r="E13" s="249">
        <v>56</v>
      </c>
      <c r="F13" s="248">
        <v>6</v>
      </c>
      <c r="G13" s="249">
        <v>36</v>
      </c>
      <c r="H13" s="248">
        <v>4</v>
      </c>
      <c r="I13" s="249">
        <f t="shared" si="0"/>
        <v>15.333333333333334</v>
      </c>
      <c r="J13" s="248">
        <f>F13+H13</f>
        <v>10</v>
      </c>
      <c r="K13" s="249">
        <v>72</v>
      </c>
      <c r="L13" s="248">
        <v>6</v>
      </c>
      <c r="M13" s="249">
        <v>31</v>
      </c>
      <c r="N13" s="248">
        <v>4</v>
      </c>
      <c r="O13" s="249">
        <f t="shared" si="1"/>
        <v>17.166666666666668</v>
      </c>
      <c r="P13" s="392">
        <f t="shared" si="2"/>
        <v>10</v>
      </c>
      <c r="Q13" s="395">
        <v>39.5</v>
      </c>
      <c r="R13" s="349">
        <v>3</v>
      </c>
      <c r="S13" s="249">
        <v>42</v>
      </c>
      <c r="T13" s="248">
        <v>3</v>
      </c>
      <c r="U13" s="311">
        <v>17</v>
      </c>
      <c r="V13" s="248">
        <v>2</v>
      </c>
      <c r="W13" s="249">
        <v>17.5</v>
      </c>
      <c r="X13" s="248">
        <v>2</v>
      </c>
      <c r="Y13" s="249">
        <f t="shared" si="3"/>
        <v>16.571428571428573</v>
      </c>
      <c r="Z13" s="248">
        <f>X13+V13+T13+R13</f>
        <v>10</v>
      </c>
      <c r="AA13" s="314">
        <f t="shared" si="4"/>
        <v>311</v>
      </c>
      <c r="AB13" s="314">
        <f t="shared" si="5"/>
        <v>16.36842105263158</v>
      </c>
      <c r="AC13" s="349">
        <f t="shared" si="6"/>
        <v>30</v>
      </c>
      <c r="AD13" s="316" t="s">
        <v>162</v>
      </c>
    </row>
    <row r="14" spans="2:30" ht="18.75">
      <c r="B14" s="77">
        <v>3</v>
      </c>
      <c r="C14" s="327" t="s">
        <v>315</v>
      </c>
      <c r="D14" s="325" t="s">
        <v>316</v>
      </c>
      <c r="E14" s="249">
        <v>69</v>
      </c>
      <c r="F14" s="248">
        <v>6</v>
      </c>
      <c r="G14" s="249">
        <v>32</v>
      </c>
      <c r="H14" s="248">
        <v>4</v>
      </c>
      <c r="I14" s="249">
        <f t="shared" si="0"/>
        <v>16.833333333333332</v>
      </c>
      <c r="J14" s="248">
        <f>F14+H14</f>
        <v>10</v>
      </c>
      <c r="K14" s="249">
        <v>56</v>
      </c>
      <c r="L14" s="248">
        <v>6</v>
      </c>
      <c r="M14" s="249">
        <v>30</v>
      </c>
      <c r="N14" s="248">
        <v>4</v>
      </c>
      <c r="O14" s="249">
        <f t="shared" si="1"/>
        <v>14.333333333333334</v>
      </c>
      <c r="P14" s="392">
        <f t="shared" si="2"/>
        <v>10</v>
      </c>
      <c r="Q14" s="395">
        <v>39</v>
      </c>
      <c r="R14" s="349">
        <v>3</v>
      </c>
      <c r="S14" s="249">
        <v>34.5</v>
      </c>
      <c r="T14" s="248">
        <v>3</v>
      </c>
      <c r="U14" s="311">
        <v>15</v>
      </c>
      <c r="V14" s="248">
        <v>2</v>
      </c>
      <c r="W14" s="249">
        <v>18</v>
      </c>
      <c r="X14" s="248">
        <v>2</v>
      </c>
      <c r="Y14" s="249">
        <f t="shared" si="3"/>
        <v>15.214285714285714</v>
      </c>
      <c r="Z14" s="248">
        <f>X14+V14+T14+R14</f>
        <v>10</v>
      </c>
      <c r="AA14" s="314">
        <f t="shared" si="4"/>
        <v>293.5</v>
      </c>
      <c r="AB14" s="314">
        <f t="shared" si="5"/>
        <v>15.447368421052632</v>
      </c>
      <c r="AC14" s="349">
        <f t="shared" si="6"/>
        <v>30</v>
      </c>
      <c r="AD14" s="316" t="s">
        <v>162</v>
      </c>
    </row>
    <row r="15" spans="2:30" ht="18.75">
      <c r="B15" s="77">
        <v>4</v>
      </c>
      <c r="C15" s="327" t="s">
        <v>300</v>
      </c>
      <c r="D15" s="325" t="s">
        <v>238</v>
      </c>
      <c r="E15" s="369">
        <v>39</v>
      </c>
      <c r="F15" s="374">
        <v>0</v>
      </c>
      <c r="G15" s="249">
        <v>32</v>
      </c>
      <c r="H15" s="248">
        <v>4</v>
      </c>
      <c r="I15" s="249">
        <f t="shared" si="0"/>
        <v>11.833333333333334</v>
      </c>
      <c r="J15" s="248">
        <v>10</v>
      </c>
      <c r="K15" s="249">
        <v>71</v>
      </c>
      <c r="L15" s="248">
        <v>6</v>
      </c>
      <c r="M15" s="249">
        <v>30</v>
      </c>
      <c r="N15" s="248">
        <v>4</v>
      </c>
      <c r="O15" s="249">
        <f t="shared" si="1"/>
        <v>16.833333333333332</v>
      </c>
      <c r="P15" s="392">
        <f t="shared" si="2"/>
        <v>10</v>
      </c>
      <c r="Q15" s="395">
        <v>36</v>
      </c>
      <c r="R15" s="349">
        <v>3</v>
      </c>
      <c r="S15" s="249">
        <v>43.89</v>
      </c>
      <c r="T15" s="248">
        <v>3</v>
      </c>
      <c r="U15" s="311">
        <v>18</v>
      </c>
      <c r="V15" s="248">
        <v>2</v>
      </c>
      <c r="W15" s="249">
        <v>16</v>
      </c>
      <c r="X15" s="248">
        <v>2</v>
      </c>
      <c r="Y15" s="249">
        <f t="shared" si="3"/>
        <v>16.27</v>
      </c>
      <c r="Z15" s="248">
        <f>X15+V15+T15+R15</f>
        <v>10</v>
      </c>
      <c r="AA15" s="314">
        <f t="shared" si="4"/>
        <v>285.89</v>
      </c>
      <c r="AB15" s="314">
        <f t="shared" si="5"/>
        <v>15.046842105263158</v>
      </c>
      <c r="AC15" s="349">
        <f t="shared" si="6"/>
        <v>30</v>
      </c>
      <c r="AD15" s="316" t="s">
        <v>162</v>
      </c>
    </row>
    <row r="16" spans="2:30" ht="18.75">
      <c r="B16" s="77">
        <v>5</v>
      </c>
      <c r="C16" s="327" t="s">
        <v>311</v>
      </c>
      <c r="D16" s="325" t="s">
        <v>312</v>
      </c>
      <c r="E16" s="249">
        <v>69</v>
      </c>
      <c r="F16" s="248">
        <v>6</v>
      </c>
      <c r="G16" s="249">
        <v>34</v>
      </c>
      <c r="H16" s="248">
        <v>4</v>
      </c>
      <c r="I16" s="249">
        <f t="shared" si="0"/>
        <v>17.166666666666668</v>
      </c>
      <c r="J16" s="248">
        <f aca="true" t="shared" si="7" ref="J16:J23">F16+H16</f>
        <v>10</v>
      </c>
      <c r="K16" s="249">
        <v>57</v>
      </c>
      <c r="L16" s="248">
        <v>6</v>
      </c>
      <c r="M16" s="249">
        <v>29</v>
      </c>
      <c r="N16" s="248">
        <v>4</v>
      </c>
      <c r="O16" s="249">
        <f t="shared" si="1"/>
        <v>14.333333333333334</v>
      </c>
      <c r="P16" s="392">
        <f t="shared" si="2"/>
        <v>10</v>
      </c>
      <c r="Q16" s="414">
        <v>12</v>
      </c>
      <c r="R16" s="415">
        <v>0</v>
      </c>
      <c r="S16" s="249">
        <v>39</v>
      </c>
      <c r="T16" s="248">
        <v>3</v>
      </c>
      <c r="U16" s="311">
        <v>18</v>
      </c>
      <c r="V16" s="248">
        <v>2</v>
      </c>
      <c r="W16" s="249">
        <v>18</v>
      </c>
      <c r="X16" s="248">
        <v>2</v>
      </c>
      <c r="Y16" s="249">
        <f t="shared" si="3"/>
        <v>12.428571428571429</v>
      </c>
      <c r="Z16" s="248">
        <v>10</v>
      </c>
      <c r="AA16" s="314">
        <f t="shared" si="4"/>
        <v>276</v>
      </c>
      <c r="AB16" s="314">
        <f t="shared" si="5"/>
        <v>14.526315789473685</v>
      </c>
      <c r="AC16" s="349">
        <f t="shared" si="6"/>
        <v>30</v>
      </c>
      <c r="AD16" s="316" t="s">
        <v>162</v>
      </c>
    </row>
    <row r="17" spans="2:30" ht="18.75">
      <c r="B17" s="77">
        <v>6</v>
      </c>
      <c r="C17" s="325" t="s">
        <v>296</v>
      </c>
      <c r="D17" s="325" t="s">
        <v>184</v>
      </c>
      <c r="E17" s="249">
        <v>64</v>
      </c>
      <c r="F17" s="248">
        <v>6</v>
      </c>
      <c r="G17" s="249">
        <v>32</v>
      </c>
      <c r="H17" s="248">
        <v>4</v>
      </c>
      <c r="I17" s="249">
        <f t="shared" si="0"/>
        <v>16</v>
      </c>
      <c r="J17" s="248">
        <f t="shared" si="7"/>
        <v>10</v>
      </c>
      <c r="K17" s="249">
        <v>48</v>
      </c>
      <c r="L17" s="248">
        <v>6</v>
      </c>
      <c r="M17" s="249">
        <v>27</v>
      </c>
      <c r="N17" s="248">
        <v>4</v>
      </c>
      <c r="O17" s="249">
        <f t="shared" si="1"/>
        <v>12.5</v>
      </c>
      <c r="P17" s="392">
        <f t="shared" si="2"/>
        <v>10</v>
      </c>
      <c r="Q17" s="395">
        <v>30</v>
      </c>
      <c r="R17" s="349">
        <v>3</v>
      </c>
      <c r="S17" s="249">
        <v>39</v>
      </c>
      <c r="T17" s="248">
        <v>3</v>
      </c>
      <c r="U17" s="311">
        <v>15</v>
      </c>
      <c r="V17" s="248">
        <v>2</v>
      </c>
      <c r="W17" s="249">
        <v>18</v>
      </c>
      <c r="X17" s="248">
        <v>2</v>
      </c>
      <c r="Y17" s="249">
        <f t="shared" si="3"/>
        <v>14.571428571428571</v>
      </c>
      <c r="Z17" s="248">
        <f>X17+V17+T17+R17</f>
        <v>10</v>
      </c>
      <c r="AA17" s="314">
        <f t="shared" si="4"/>
        <v>273</v>
      </c>
      <c r="AB17" s="314">
        <f t="shared" si="5"/>
        <v>14.368421052631579</v>
      </c>
      <c r="AC17" s="349">
        <f t="shared" si="6"/>
        <v>30</v>
      </c>
      <c r="AD17" s="316" t="s">
        <v>162</v>
      </c>
    </row>
    <row r="18" spans="2:30" ht="18.75">
      <c r="B18" s="77">
        <v>7</v>
      </c>
      <c r="C18" s="327" t="s">
        <v>305</v>
      </c>
      <c r="D18" s="325" t="s">
        <v>306</v>
      </c>
      <c r="E18" s="249">
        <v>62</v>
      </c>
      <c r="F18" s="248">
        <v>6</v>
      </c>
      <c r="G18" s="249">
        <v>32</v>
      </c>
      <c r="H18" s="248">
        <v>4</v>
      </c>
      <c r="I18" s="249">
        <f t="shared" si="0"/>
        <v>15.666666666666666</v>
      </c>
      <c r="J18" s="248">
        <f t="shared" si="7"/>
        <v>10</v>
      </c>
      <c r="K18" s="249">
        <v>54</v>
      </c>
      <c r="L18" s="248">
        <v>6</v>
      </c>
      <c r="M18" s="249">
        <v>28</v>
      </c>
      <c r="N18" s="248">
        <v>4</v>
      </c>
      <c r="O18" s="249">
        <f t="shared" si="1"/>
        <v>13.666666666666666</v>
      </c>
      <c r="P18" s="392">
        <f t="shared" si="2"/>
        <v>10</v>
      </c>
      <c r="Q18" s="395">
        <v>38</v>
      </c>
      <c r="R18" s="349">
        <v>3</v>
      </c>
      <c r="S18" s="369">
        <v>21.6</v>
      </c>
      <c r="T18" s="374">
        <v>0</v>
      </c>
      <c r="U18" s="311">
        <v>17</v>
      </c>
      <c r="V18" s="248">
        <v>2</v>
      </c>
      <c r="W18" s="249">
        <v>19</v>
      </c>
      <c r="X18" s="248">
        <v>2</v>
      </c>
      <c r="Y18" s="249">
        <f t="shared" si="3"/>
        <v>13.657142857142857</v>
      </c>
      <c r="Z18" s="248">
        <v>10</v>
      </c>
      <c r="AA18" s="314">
        <f t="shared" si="4"/>
        <v>271.6</v>
      </c>
      <c r="AB18" s="314">
        <f t="shared" si="5"/>
        <v>14.294736842105264</v>
      </c>
      <c r="AC18" s="349">
        <f t="shared" si="6"/>
        <v>30</v>
      </c>
      <c r="AD18" s="316" t="s">
        <v>162</v>
      </c>
    </row>
    <row r="19" spans="2:30" ht="18.75">
      <c r="B19" s="77">
        <v>8</v>
      </c>
      <c r="C19" s="327" t="s">
        <v>294</v>
      </c>
      <c r="D19" s="325" t="s">
        <v>295</v>
      </c>
      <c r="E19" s="249">
        <v>55</v>
      </c>
      <c r="F19" s="248">
        <v>6</v>
      </c>
      <c r="G19" s="249">
        <v>34</v>
      </c>
      <c r="H19" s="248">
        <v>4</v>
      </c>
      <c r="I19" s="249">
        <f t="shared" si="0"/>
        <v>14.833333333333334</v>
      </c>
      <c r="J19" s="248">
        <f t="shared" si="7"/>
        <v>10</v>
      </c>
      <c r="K19" s="249">
        <v>54</v>
      </c>
      <c r="L19" s="248">
        <v>6</v>
      </c>
      <c r="M19" s="249">
        <v>28</v>
      </c>
      <c r="N19" s="248">
        <v>4</v>
      </c>
      <c r="O19" s="249">
        <f t="shared" si="1"/>
        <v>13.666666666666666</v>
      </c>
      <c r="P19" s="392">
        <f t="shared" si="2"/>
        <v>10</v>
      </c>
      <c r="Q19" s="395">
        <v>28</v>
      </c>
      <c r="R19" s="349">
        <v>3</v>
      </c>
      <c r="S19" s="249">
        <v>39.599999999999994</v>
      </c>
      <c r="T19" s="248">
        <v>3</v>
      </c>
      <c r="U19" s="311">
        <v>14</v>
      </c>
      <c r="V19" s="248">
        <v>2</v>
      </c>
      <c r="W19" s="249">
        <v>18</v>
      </c>
      <c r="X19" s="248">
        <v>2</v>
      </c>
      <c r="Y19" s="249">
        <f t="shared" si="3"/>
        <v>14.228571428571428</v>
      </c>
      <c r="Z19" s="248">
        <f>X19+V19+T19+R19</f>
        <v>10</v>
      </c>
      <c r="AA19" s="314">
        <f t="shared" si="4"/>
        <v>270.6</v>
      </c>
      <c r="AB19" s="314">
        <f t="shared" si="5"/>
        <v>14.242105263157896</v>
      </c>
      <c r="AC19" s="349">
        <f t="shared" si="6"/>
        <v>30</v>
      </c>
      <c r="AD19" s="316" t="s">
        <v>162</v>
      </c>
    </row>
    <row r="20" spans="2:30" ht="18.75">
      <c r="B20" s="77">
        <v>9</v>
      </c>
      <c r="C20" s="327" t="s">
        <v>303</v>
      </c>
      <c r="D20" s="325" t="s">
        <v>304</v>
      </c>
      <c r="E20" s="249">
        <v>52</v>
      </c>
      <c r="F20" s="248">
        <v>6</v>
      </c>
      <c r="G20" s="249">
        <v>32</v>
      </c>
      <c r="H20" s="248">
        <v>4</v>
      </c>
      <c r="I20" s="249">
        <f t="shared" si="0"/>
        <v>14</v>
      </c>
      <c r="J20" s="248">
        <f t="shared" si="7"/>
        <v>10</v>
      </c>
      <c r="K20" s="249">
        <v>50</v>
      </c>
      <c r="L20" s="248">
        <v>6</v>
      </c>
      <c r="M20" s="249">
        <v>27</v>
      </c>
      <c r="N20" s="248">
        <v>4</v>
      </c>
      <c r="O20" s="249">
        <f t="shared" si="1"/>
        <v>12.833333333333334</v>
      </c>
      <c r="P20" s="392">
        <f t="shared" si="2"/>
        <v>10</v>
      </c>
      <c r="Q20" s="395">
        <v>28</v>
      </c>
      <c r="R20" s="349">
        <v>3</v>
      </c>
      <c r="S20" s="249">
        <v>39</v>
      </c>
      <c r="T20" s="248">
        <v>3</v>
      </c>
      <c r="U20" s="311">
        <v>17</v>
      </c>
      <c r="V20" s="248">
        <v>2</v>
      </c>
      <c r="W20" s="249">
        <v>17</v>
      </c>
      <c r="X20" s="248">
        <v>2</v>
      </c>
      <c r="Y20" s="249">
        <f t="shared" si="3"/>
        <v>14.428571428571429</v>
      </c>
      <c r="Z20" s="248">
        <f>X20+V20+T20+R20</f>
        <v>10</v>
      </c>
      <c r="AA20" s="314">
        <f t="shared" si="4"/>
        <v>262</v>
      </c>
      <c r="AB20" s="314">
        <f t="shared" si="5"/>
        <v>13.789473684210526</v>
      </c>
      <c r="AC20" s="349">
        <f t="shared" si="6"/>
        <v>30</v>
      </c>
      <c r="AD20" s="316" t="s">
        <v>162</v>
      </c>
    </row>
    <row r="21" spans="2:30" ht="18.75">
      <c r="B21" s="77">
        <v>10</v>
      </c>
      <c r="C21" s="326" t="s">
        <v>289</v>
      </c>
      <c r="D21" s="326" t="s">
        <v>229</v>
      </c>
      <c r="E21" s="249">
        <v>64</v>
      </c>
      <c r="F21" s="248">
        <v>6</v>
      </c>
      <c r="G21" s="249">
        <v>34</v>
      </c>
      <c r="H21" s="248">
        <v>4</v>
      </c>
      <c r="I21" s="249">
        <f t="shared" si="0"/>
        <v>16.333333333333332</v>
      </c>
      <c r="J21" s="248">
        <f t="shared" si="7"/>
        <v>10</v>
      </c>
      <c r="K21" s="249">
        <v>55</v>
      </c>
      <c r="L21" s="248">
        <v>6</v>
      </c>
      <c r="M21" s="249">
        <v>28</v>
      </c>
      <c r="N21" s="248">
        <v>4</v>
      </c>
      <c r="O21" s="249">
        <f t="shared" si="1"/>
        <v>13.833333333333334</v>
      </c>
      <c r="P21" s="392">
        <f t="shared" si="2"/>
        <v>10</v>
      </c>
      <c r="Q21" s="395">
        <v>24</v>
      </c>
      <c r="R21" s="349">
        <v>3</v>
      </c>
      <c r="S21" s="369">
        <v>19.89</v>
      </c>
      <c r="T21" s="374">
        <v>0</v>
      </c>
      <c r="U21" s="311">
        <v>16</v>
      </c>
      <c r="V21" s="248">
        <v>2</v>
      </c>
      <c r="W21" s="249">
        <v>19</v>
      </c>
      <c r="X21" s="248">
        <v>2</v>
      </c>
      <c r="Y21" s="249">
        <f t="shared" si="3"/>
        <v>11.27</v>
      </c>
      <c r="Z21" s="248">
        <v>10</v>
      </c>
      <c r="AA21" s="314">
        <f t="shared" si="4"/>
        <v>259.89</v>
      </c>
      <c r="AB21" s="314">
        <f t="shared" si="5"/>
        <v>13.678421052631577</v>
      </c>
      <c r="AC21" s="349">
        <f t="shared" si="6"/>
        <v>30</v>
      </c>
      <c r="AD21" s="316" t="s">
        <v>162</v>
      </c>
    </row>
    <row r="22" spans="2:30" ht="18.75">
      <c r="B22" s="77">
        <v>11</v>
      </c>
      <c r="C22" s="327" t="s">
        <v>292</v>
      </c>
      <c r="D22" s="325" t="s">
        <v>293</v>
      </c>
      <c r="E22" s="249">
        <v>49</v>
      </c>
      <c r="F22" s="248">
        <v>6</v>
      </c>
      <c r="G22" s="249">
        <v>32</v>
      </c>
      <c r="H22" s="248">
        <v>4</v>
      </c>
      <c r="I22" s="249">
        <f t="shared" si="0"/>
        <v>13.5</v>
      </c>
      <c r="J22" s="248">
        <f t="shared" si="7"/>
        <v>10</v>
      </c>
      <c r="K22" s="249">
        <v>49</v>
      </c>
      <c r="L22" s="248">
        <v>6</v>
      </c>
      <c r="M22" s="249">
        <v>27</v>
      </c>
      <c r="N22" s="248">
        <v>4</v>
      </c>
      <c r="O22" s="249">
        <f t="shared" si="1"/>
        <v>12.666666666666666</v>
      </c>
      <c r="P22" s="392">
        <f t="shared" si="2"/>
        <v>10</v>
      </c>
      <c r="Q22" s="395">
        <v>28</v>
      </c>
      <c r="R22" s="349">
        <v>3</v>
      </c>
      <c r="S22" s="249">
        <v>37.2</v>
      </c>
      <c r="T22" s="248">
        <v>3</v>
      </c>
      <c r="U22" s="311">
        <v>16</v>
      </c>
      <c r="V22" s="248">
        <v>2</v>
      </c>
      <c r="W22" s="249">
        <v>18</v>
      </c>
      <c r="X22" s="248">
        <v>2</v>
      </c>
      <c r="Y22" s="249">
        <f t="shared" si="3"/>
        <v>14.171428571428573</v>
      </c>
      <c r="Z22" s="248">
        <f>X22+V22+T22+R22</f>
        <v>10</v>
      </c>
      <c r="AA22" s="314">
        <f t="shared" si="4"/>
        <v>256.2</v>
      </c>
      <c r="AB22" s="314">
        <f t="shared" si="5"/>
        <v>13.484210526315788</v>
      </c>
      <c r="AC22" s="349">
        <f t="shared" si="6"/>
        <v>30</v>
      </c>
      <c r="AD22" s="316" t="s">
        <v>162</v>
      </c>
    </row>
    <row r="23" spans="2:30" ht="18.75">
      <c r="B23" s="77">
        <v>12</v>
      </c>
      <c r="C23" s="327" t="s">
        <v>309</v>
      </c>
      <c r="D23" s="325" t="s">
        <v>310</v>
      </c>
      <c r="E23" s="249">
        <v>62</v>
      </c>
      <c r="F23" s="248">
        <v>6</v>
      </c>
      <c r="G23" s="249">
        <v>31</v>
      </c>
      <c r="H23" s="248">
        <v>4</v>
      </c>
      <c r="I23" s="249">
        <f t="shared" si="0"/>
        <v>15.5</v>
      </c>
      <c r="J23" s="248">
        <f t="shared" si="7"/>
        <v>10</v>
      </c>
      <c r="K23" s="249">
        <v>48</v>
      </c>
      <c r="L23" s="248">
        <v>6</v>
      </c>
      <c r="M23" s="249">
        <v>26</v>
      </c>
      <c r="N23" s="248">
        <v>4</v>
      </c>
      <c r="O23" s="249">
        <f t="shared" si="1"/>
        <v>12.333333333333334</v>
      </c>
      <c r="P23" s="392">
        <f t="shared" si="2"/>
        <v>10</v>
      </c>
      <c r="Q23" s="395">
        <v>30</v>
      </c>
      <c r="R23" s="349">
        <v>3</v>
      </c>
      <c r="S23" s="369">
        <v>24</v>
      </c>
      <c r="T23" s="374">
        <v>0</v>
      </c>
      <c r="U23" s="311">
        <v>15</v>
      </c>
      <c r="V23" s="248">
        <v>2</v>
      </c>
      <c r="W23" s="249">
        <v>19</v>
      </c>
      <c r="X23" s="248">
        <v>2</v>
      </c>
      <c r="Y23" s="249">
        <f t="shared" si="3"/>
        <v>12.571428571428571</v>
      </c>
      <c r="Z23" s="248">
        <v>10</v>
      </c>
      <c r="AA23" s="314">
        <f t="shared" si="4"/>
        <v>255</v>
      </c>
      <c r="AB23" s="314">
        <f t="shared" si="5"/>
        <v>13.421052631578947</v>
      </c>
      <c r="AC23" s="349">
        <f t="shared" si="6"/>
        <v>30</v>
      </c>
      <c r="AD23" s="316" t="s">
        <v>162</v>
      </c>
    </row>
    <row r="24" spans="2:30" ht="18.75">
      <c r="B24" s="77">
        <v>13</v>
      </c>
      <c r="C24" s="327" t="s">
        <v>307</v>
      </c>
      <c r="D24" s="325" t="s">
        <v>308</v>
      </c>
      <c r="E24" s="369">
        <v>37</v>
      </c>
      <c r="F24" s="374">
        <v>0</v>
      </c>
      <c r="G24" s="249">
        <v>35</v>
      </c>
      <c r="H24" s="248">
        <v>4</v>
      </c>
      <c r="I24" s="249">
        <f t="shared" si="0"/>
        <v>12</v>
      </c>
      <c r="J24" s="248">
        <v>10</v>
      </c>
      <c r="K24" s="249">
        <v>58</v>
      </c>
      <c r="L24" s="248">
        <v>6</v>
      </c>
      <c r="M24" s="249">
        <v>28</v>
      </c>
      <c r="N24" s="248">
        <v>4</v>
      </c>
      <c r="O24" s="249">
        <f t="shared" si="1"/>
        <v>14.333333333333334</v>
      </c>
      <c r="P24" s="392">
        <f t="shared" si="2"/>
        <v>10</v>
      </c>
      <c r="Q24" s="395">
        <v>31</v>
      </c>
      <c r="R24" s="349">
        <v>3</v>
      </c>
      <c r="S24" s="249">
        <v>30.900000000000002</v>
      </c>
      <c r="T24" s="248">
        <v>3</v>
      </c>
      <c r="U24" s="311">
        <v>16</v>
      </c>
      <c r="V24" s="248">
        <v>2</v>
      </c>
      <c r="W24" s="249">
        <v>15</v>
      </c>
      <c r="X24" s="248">
        <v>2</v>
      </c>
      <c r="Y24" s="249">
        <f t="shared" si="3"/>
        <v>13.271428571428572</v>
      </c>
      <c r="Z24" s="248">
        <f>X24+V24+T24+R24</f>
        <v>10</v>
      </c>
      <c r="AA24" s="314">
        <f t="shared" si="4"/>
        <v>250.9</v>
      </c>
      <c r="AB24" s="314">
        <f t="shared" si="5"/>
        <v>13.205263157894738</v>
      </c>
      <c r="AC24" s="349">
        <f t="shared" si="6"/>
        <v>30</v>
      </c>
      <c r="AD24" s="316" t="s">
        <v>162</v>
      </c>
    </row>
    <row r="25" spans="2:30" ht="18.75">
      <c r="B25" s="77">
        <v>14</v>
      </c>
      <c r="C25" s="352" t="s">
        <v>287</v>
      </c>
      <c r="D25" s="353" t="s">
        <v>288</v>
      </c>
      <c r="E25" s="249">
        <v>45</v>
      </c>
      <c r="F25" s="248">
        <v>6</v>
      </c>
      <c r="G25" s="249">
        <v>32</v>
      </c>
      <c r="H25" s="248">
        <v>4</v>
      </c>
      <c r="I25" s="249">
        <f t="shared" si="0"/>
        <v>12.833333333333334</v>
      </c>
      <c r="J25" s="248">
        <f>F25+H25</f>
        <v>10</v>
      </c>
      <c r="K25" s="249">
        <v>44</v>
      </c>
      <c r="L25" s="248">
        <v>6</v>
      </c>
      <c r="M25" s="249">
        <v>28</v>
      </c>
      <c r="N25" s="248">
        <v>4</v>
      </c>
      <c r="O25" s="249">
        <f t="shared" si="1"/>
        <v>12</v>
      </c>
      <c r="P25" s="392">
        <f t="shared" si="2"/>
        <v>10</v>
      </c>
      <c r="Q25" s="395">
        <v>32</v>
      </c>
      <c r="R25" s="349">
        <v>3</v>
      </c>
      <c r="S25" s="369">
        <v>21.9</v>
      </c>
      <c r="T25" s="374">
        <v>0</v>
      </c>
      <c r="U25" s="311">
        <v>16</v>
      </c>
      <c r="V25" s="248">
        <v>2</v>
      </c>
      <c r="W25" s="249">
        <v>18</v>
      </c>
      <c r="X25" s="248">
        <v>2</v>
      </c>
      <c r="Y25" s="249">
        <f t="shared" si="3"/>
        <v>12.557142857142859</v>
      </c>
      <c r="Z25" s="248">
        <v>10</v>
      </c>
      <c r="AA25" s="314">
        <f t="shared" si="4"/>
        <v>236.9</v>
      </c>
      <c r="AB25" s="314">
        <f t="shared" si="5"/>
        <v>12.468421052631578</v>
      </c>
      <c r="AC25" s="349">
        <f t="shared" si="6"/>
        <v>30</v>
      </c>
      <c r="AD25" s="316" t="s">
        <v>162</v>
      </c>
    </row>
    <row r="26" spans="2:30" ht="18.75">
      <c r="B26" s="77">
        <v>15</v>
      </c>
      <c r="C26" s="327" t="s">
        <v>301</v>
      </c>
      <c r="D26" s="325" t="s">
        <v>302</v>
      </c>
      <c r="E26" s="369">
        <v>36</v>
      </c>
      <c r="F26" s="374">
        <v>0</v>
      </c>
      <c r="G26" s="249">
        <v>32</v>
      </c>
      <c r="H26" s="248">
        <v>4</v>
      </c>
      <c r="I26" s="249">
        <f t="shared" si="0"/>
        <v>11.333333333333334</v>
      </c>
      <c r="J26" s="248">
        <v>10</v>
      </c>
      <c r="K26" s="249">
        <v>52</v>
      </c>
      <c r="L26" s="248">
        <v>6</v>
      </c>
      <c r="M26" s="249">
        <v>26</v>
      </c>
      <c r="N26" s="248">
        <v>4</v>
      </c>
      <c r="O26" s="249">
        <f t="shared" si="1"/>
        <v>13</v>
      </c>
      <c r="P26" s="392">
        <f t="shared" si="2"/>
        <v>10</v>
      </c>
      <c r="Q26" s="395">
        <v>32</v>
      </c>
      <c r="R26" s="349">
        <v>3</v>
      </c>
      <c r="S26" s="369">
        <v>25.32</v>
      </c>
      <c r="T26" s="374">
        <v>0</v>
      </c>
      <c r="U26" s="311">
        <v>14</v>
      </c>
      <c r="V26" s="248">
        <v>2</v>
      </c>
      <c r="W26" s="249">
        <v>18</v>
      </c>
      <c r="X26" s="248">
        <v>2</v>
      </c>
      <c r="Y26" s="249">
        <f t="shared" si="3"/>
        <v>12.76</v>
      </c>
      <c r="Z26" s="248">
        <v>10</v>
      </c>
      <c r="AA26" s="314">
        <f t="shared" si="4"/>
        <v>235.32</v>
      </c>
      <c r="AB26" s="314">
        <f t="shared" si="5"/>
        <v>12.385263157894736</v>
      </c>
      <c r="AC26" s="349">
        <f t="shared" si="6"/>
        <v>30</v>
      </c>
      <c r="AD26" s="316" t="s">
        <v>162</v>
      </c>
    </row>
    <row r="27" spans="2:30" ht="18.75">
      <c r="B27" s="77">
        <v>16</v>
      </c>
      <c r="C27" s="327" t="s">
        <v>297</v>
      </c>
      <c r="D27" s="325" t="s">
        <v>298</v>
      </c>
      <c r="E27" s="369">
        <v>34</v>
      </c>
      <c r="F27" s="374">
        <v>0</v>
      </c>
      <c r="G27" s="249">
        <v>32</v>
      </c>
      <c r="H27" s="248">
        <v>4</v>
      </c>
      <c r="I27" s="249">
        <f t="shared" si="0"/>
        <v>11</v>
      </c>
      <c r="J27" s="248">
        <v>10</v>
      </c>
      <c r="K27" s="249">
        <v>48</v>
      </c>
      <c r="L27" s="248">
        <v>6</v>
      </c>
      <c r="M27" s="249">
        <v>28</v>
      </c>
      <c r="N27" s="248">
        <v>4</v>
      </c>
      <c r="O27" s="249">
        <f t="shared" si="1"/>
        <v>12.666666666666666</v>
      </c>
      <c r="P27" s="392">
        <f t="shared" si="2"/>
        <v>10</v>
      </c>
      <c r="Q27" s="395">
        <v>28</v>
      </c>
      <c r="R27" s="349">
        <v>3</v>
      </c>
      <c r="S27" s="369">
        <v>27.900000000000002</v>
      </c>
      <c r="T27" s="374">
        <v>0</v>
      </c>
      <c r="U27" s="311">
        <v>17</v>
      </c>
      <c r="V27" s="248">
        <v>2</v>
      </c>
      <c r="W27" s="249">
        <v>18</v>
      </c>
      <c r="X27" s="248">
        <v>2</v>
      </c>
      <c r="Y27" s="249">
        <f t="shared" si="3"/>
        <v>12.985714285714286</v>
      </c>
      <c r="Z27" s="248">
        <v>10</v>
      </c>
      <c r="AA27" s="314">
        <f t="shared" si="4"/>
        <v>232.9</v>
      </c>
      <c r="AB27" s="314">
        <f t="shared" si="5"/>
        <v>12.257894736842106</v>
      </c>
      <c r="AC27" s="349">
        <f t="shared" si="6"/>
        <v>30</v>
      </c>
      <c r="AD27" s="316" t="s">
        <v>162</v>
      </c>
    </row>
    <row r="28" spans="2:30" ht="18.75">
      <c r="B28" s="77">
        <v>17</v>
      </c>
      <c r="C28" s="327" t="s">
        <v>299</v>
      </c>
      <c r="D28" s="325" t="s">
        <v>180</v>
      </c>
      <c r="E28" s="249">
        <v>44</v>
      </c>
      <c r="F28" s="248">
        <v>6</v>
      </c>
      <c r="G28" s="249">
        <v>30</v>
      </c>
      <c r="H28" s="248">
        <v>4</v>
      </c>
      <c r="I28" s="249">
        <f t="shared" si="0"/>
        <v>12.333333333333334</v>
      </c>
      <c r="J28" s="248">
        <f>F28+H28</f>
        <v>10</v>
      </c>
      <c r="K28" s="249">
        <v>47</v>
      </c>
      <c r="L28" s="248">
        <v>6</v>
      </c>
      <c r="M28" s="249">
        <v>26</v>
      </c>
      <c r="N28" s="248">
        <v>4</v>
      </c>
      <c r="O28" s="249">
        <f t="shared" si="1"/>
        <v>12.166666666666666</v>
      </c>
      <c r="P28" s="392">
        <f t="shared" si="2"/>
        <v>10</v>
      </c>
      <c r="Q28" s="395">
        <v>32</v>
      </c>
      <c r="R28" s="349">
        <v>3</v>
      </c>
      <c r="S28" s="369">
        <v>19.32</v>
      </c>
      <c r="T28" s="374">
        <v>0</v>
      </c>
      <c r="U28" s="311">
        <v>15</v>
      </c>
      <c r="V28" s="248">
        <v>2</v>
      </c>
      <c r="W28" s="249">
        <v>18</v>
      </c>
      <c r="X28" s="248">
        <v>2</v>
      </c>
      <c r="Y28" s="249">
        <f t="shared" si="3"/>
        <v>12.045714285714284</v>
      </c>
      <c r="Z28" s="248">
        <v>10</v>
      </c>
      <c r="AA28" s="314">
        <f t="shared" si="4"/>
        <v>231.32</v>
      </c>
      <c r="AB28" s="314">
        <f t="shared" si="5"/>
        <v>12.174736842105263</v>
      </c>
      <c r="AC28" s="349">
        <f t="shared" si="6"/>
        <v>30</v>
      </c>
      <c r="AD28" s="316" t="s">
        <v>162</v>
      </c>
    </row>
    <row r="29" spans="2:30" ht="18.75">
      <c r="B29" s="77">
        <v>18</v>
      </c>
      <c r="C29" s="327" t="s">
        <v>290</v>
      </c>
      <c r="D29" s="325" t="s">
        <v>291</v>
      </c>
      <c r="E29" s="249">
        <v>56</v>
      </c>
      <c r="F29" s="248">
        <v>6</v>
      </c>
      <c r="G29" s="249">
        <v>31</v>
      </c>
      <c r="H29" s="248">
        <v>4</v>
      </c>
      <c r="I29" s="249">
        <f t="shared" si="0"/>
        <v>14.5</v>
      </c>
      <c r="J29" s="248">
        <f>F29+H29</f>
        <v>10</v>
      </c>
      <c r="K29" s="249">
        <v>40</v>
      </c>
      <c r="L29" s="248">
        <v>6</v>
      </c>
      <c r="M29" s="249">
        <v>27</v>
      </c>
      <c r="N29" s="248">
        <v>4</v>
      </c>
      <c r="O29" s="249">
        <f t="shared" si="1"/>
        <v>11.166666666666666</v>
      </c>
      <c r="P29" s="392">
        <f t="shared" si="2"/>
        <v>10</v>
      </c>
      <c r="Q29" s="395">
        <v>24</v>
      </c>
      <c r="R29" s="349">
        <v>3</v>
      </c>
      <c r="S29" s="369">
        <v>18</v>
      </c>
      <c r="T29" s="374">
        <v>0</v>
      </c>
      <c r="U29" s="311">
        <v>12</v>
      </c>
      <c r="V29" s="248">
        <v>2</v>
      </c>
      <c r="W29" s="249">
        <v>18</v>
      </c>
      <c r="X29" s="248">
        <v>2</v>
      </c>
      <c r="Y29" s="249">
        <f t="shared" si="3"/>
        <v>10.285714285714286</v>
      </c>
      <c r="Z29" s="248">
        <v>10</v>
      </c>
      <c r="AA29" s="314">
        <f t="shared" si="4"/>
        <v>226</v>
      </c>
      <c r="AB29" s="314">
        <f t="shared" si="5"/>
        <v>11.894736842105264</v>
      </c>
      <c r="AC29" s="349">
        <f t="shared" si="6"/>
        <v>30</v>
      </c>
      <c r="AD29" s="316" t="s">
        <v>162</v>
      </c>
    </row>
    <row r="30" spans="2:30" ht="18.75">
      <c r="B30" s="77">
        <v>19</v>
      </c>
      <c r="C30" s="307" t="s">
        <v>313</v>
      </c>
      <c r="D30" s="397" t="s">
        <v>314</v>
      </c>
      <c r="E30" s="369">
        <v>39</v>
      </c>
      <c r="F30" s="374">
        <v>0</v>
      </c>
      <c r="G30" s="249">
        <v>30</v>
      </c>
      <c r="H30" s="248">
        <v>4</v>
      </c>
      <c r="I30" s="249">
        <f t="shared" si="0"/>
        <v>11.5</v>
      </c>
      <c r="J30" s="248">
        <v>10</v>
      </c>
      <c r="K30" s="249">
        <v>50</v>
      </c>
      <c r="L30" s="248">
        <v>6</v>
      </c>
      <c r="M30" s="249">
        <v>26</v>
      </c>
      <c r="N30" s="248">
        <v>4</v>
      </c>
      <c r="O30" s="249">
        <f t="shared" si="1"/>
        <v>12.666666666666666</v>
      </c>
      <c r="P30" s="392">
        <f t="shared" si="2"/>
        <v>10</v>
      </c>
      <c r="Q30" s="414">
        <v>4</v>
      </c>
      <c r="R30" s="415">
        <v>0</v>
      </c>
      <c r="S30" s="369">
        <v>25.200000000000003</v>
      </c>
      <c r="T30" s="374">
        <v>0</v>
      </c>
      <c r="U30" s="311">
        <v>17</v>
      </c>
      <c r="V30" s="248">
        <v>2</v>
      </c>
      <c r="W30" s="249">
        <v>18</v>
      </c>
      <c r="X30" s="248">
        <v>2</v>
      </c>
      <c r="Y30" s="369">
        <f t="shared" si="3"/>
        <v>9.171428571428573</v>
      </c>
      <c r="Z30" s="374">
        <f>X30+V30+T30+R30</f>
        <v>4</v>
      </c>
      <c r="AA30" s="314">
        <f t="shared" si="4"/>
        <v>209.2</v>
      </c>
      <c r="AB30" s="314">
        <f t="shared" si="5"/>
        <v>11.010526315789473</v>
      </c>
      <c r="AC30" s="349">
        <v>30</v>
      </c>
      <c r="AD30" s="316" t="s">
        <v>162</v>
      </c>
    </row>
    <row r="31" spans="2:30" ht="19.5" thickBot="1">
      <c r="B31" s="80">
        <v>20</v>
      </c>
      <c r="C31" s="309" t="s">
        <v>317</v>
      </c>
      <c r="D31" s="319" t="s">
        <v>202</v>
      </c>
      <c r="E31" s="364">
        <v>33</v>
      </c>
      <c r="F31" s="373">
        <v>0</v>
      </c>
      <c r="G31" s="250">
        <v>30</v>
      </c>
      <c r="H31" s="313">
        <v>4</v>
      </c>
      <c r="I31" s="250">
        <f t="shared" si="0"/>
        <v>10.5</v>
      </c>
      <c r="J31" s="313">
        <v>10</v>
      </c>
      <c r="K31" s="250">
        <v>40</v>
      </c>
      <c r="L31" s="313">
        <v>6</v>
      </c>
      <c r="M31" s="250">
        <v>27</v>
      </c>
      <c r="N31" s="313">
        <v>4</v>
      </c>
      <c r="O31" s="250">
        <f t="shared" si="1"/>
        <v>11.166666666666666</v>
      </c>
      <c r="P31" s="393">
        <f t="shared" si="2"/>
        <v>10</v>
      </c>
      <c r="Q31" s="396">
        <v>24</v>
      </c>
      <c r="R31" s="350">
        <v>3</v>
      </c>
      <c r="S31" s="364">
        <v>16.200000000000003</v>
      </c>
      <c r="T31" s="373">
        <v>0</v>
      </c>
      <c r="U31" s="312">
        <v>13</v>
      </c>
      <c r="V31" s="313">
        <v>2</v>
      </c>
      <c r="W31" s="250">
        <v>18</v>
      </c>
      <c r="X31" s="313">
        <v>2</v>
      </c>
      <c r="Y31" s="250">
        <f t="shared" si="3"/>
        <v>10.171428571428573</v>
      </c>
      <c r="Z31" s="313">
        <v>10</v>
      </c>
      <c r="AA31" s="315">
        <f t="shared" si="4"/>
        <v>201.2</v>
      </c>
      <c r="AB31" s="315">
        <f t="shared" si="5"/>
        <v>10.589473684210526</v>
      </c>
      <c r="AC31" s="350">
        <f>J31+P31+Z31</f>
        <v>30</v>
      </c>
      <c r="AD31" s="341" t="s">
        <v>162</v>
      </c>
    </row>
    <row r="32" spans="2:30" ht="18.75">
      <c r="B32" s="398">
        <v>21</v>
      </c>
      <c r="C32" s="307" t="s">
        <v>318</v>
      </c>
      <c r="D32" s="354" t="s">
        <v>319</v>
      </c>
      <c r="E32" s="367">
        <v>30</v>
      </c>
      <c r="F32" s="375">
        <v>0</v>
      </c>
      <c r="G32" s="399">
        <v>30</v>
      </c>
      <c r="H32" s="400">
        <v>4</v>
      </c>
      <c r="I32" s="399">
        <f t="shared" si="0"/>
        <v>10</v>
      </c>
      <c r="J32" s="400">
        <v>10</v>
      </c>
      <c r="K32" s="399">
        <v>44</v>
      </c>
      <c r="L32" s="400">
        <v>6</v>
      </c>
      <c r="M32" s="399">
        <v>27</v>
      </c>
      <c r="N32" s="400">
        <v>4</v>
      </c>
      <c r="O32" s="399">
        <f t="shared" si="1"/>
        <v>11.833333333333334</v>
      </c>
      <c r="P32" s="401">
        <f t="shared" si="2"/>
        <v>10</v>
      </c>
      <c r="Q32" s="413">
        <v>6</v>
      </c>
      <c r="R32" s="404">
        <v>0</v>
      </c>
      <c r="S32" s="367">
        <v>15</v>
      </c>
      <c r="T32" s="375">
        <v>0</v>
      </c>
      <c r="U32" s="402">
        <v>10</v>
      </c>
      <c r="V32" s="400">
        <v>2</v>
      </c>
      <c r="W32" s="399">
        <v>19</v>
      </c>
      <c r="X32" s="400">
        <v>2</v>
      </c>
      <c r="Y32" s="399">
        <f t="shared" si="3"/>
        <v>7.142857142857143</v>
      </c>
      <c r="Z32" s="400">
        <f>X32+V32+T32+R32</f>
        <v>4</v>
      </c>
      <c r="AA32" s="403">
        <f t="shared" si="4"/>
        <v>181</v>
      </c>
      <c r="AB32" s="403">
        <f t="shared" si="5"/>
        <v>9.526315789473685</v>
      </c>
      <c r="AC32" s="404">
        <f>J32+P32+Z32</f>
        <v>24</v>
      </c>
      <c r="AD32" s="405" t="s">
        <v>163</v>
      </c>
    </row>
    <row r="33" spans="2:31" ht="19.5" thickBot="1">
      <c r="B33" s="199">
        <v>22</v>
      </c>
      <c r="C33" s="406" t="s">
        <v>320</v>
      </c>
      <c r="D33" s="406" t="s">
        <v>321</v>
      </c>
      <c r="E33" s="218" t="s">
        <v>413</v>
      </c>
      <c r="F33" s="208">
        <v>0</v>
      </c>
      <c r="G33" s="407">
        <v>34</v>
      </c>
      <c r="H33" s="408">
        <v>4</v>
      </c>
      <c r="I33" s="218" t="e">
        <f t="shared" si="0"/>
        <v>#VALUE!</v>
      </c>
      <c r="J33" s="208">
        <f>F33+H33</f>
        <v>4</v>
      </c>
      <c r="K33" s="218" t="s">
        <v>413</v>
      </c>
      <c r="L33" s="208">
        <v>0</v>
      </c>
      <c r="M33" s="407">
        <v>26</v>
      </c>
      <c r="N33" s="408">
        <v>4</v>
      </c>
      <c r="O33" s="218" t="e">
        <f t="shared" si="1"/>
        <v>#VALUE!</v>
      </c>
      <c r="P33" s="207">
        <f t="shared" si="2"/>
        <v>4</v>
      </c>
      <c r="Q33" s="218" t="s">
        <v>413</v>
      </c>
      <c r="R33" s="411">
        <v>0</v>
      </c>
      <c r="S33" s="218" t="s">
        <v>413</v>
      </c>
      <c r="T33" s="208">
        <v>0</v>
      </c>
      <c r="U33" s="409">
        <v>13</v>
      </c>
      <c r="V33" s="408">
        <v>2</v>
      </c>
      <c r="W33" s="407">
        <v>19</v>
      </c>
      <c r="X33" s="408">
        <v>2</v>
      </c>
      <c r="Y33" s="218" t="e">
        <f t="shared" si="3"/>
        <v>#VALUE!</v>
      </c>
      <c r="Z33" s="208">
        <f>X33+V33+T33+R33</f>
        <v>4</v>
      </c>
      <c r="AA33" s="410" t="e">
        <f t="shared" si="4"/>
        <v>#VALUE!</v>
      </c>
      <c r="AB33" s="410" t="e">
        <f t="shared" si="5"/>
        <v>#VALUE!</v>
      </c>
      <c r="AC33" s="411">
        <f>J33+P33+Z33</f>
        <v>12</v>
      </c>
      <c r="AD33" s="412" t="s">
        <v>163</v>
      </c>
      <c r="AE33" s="236"/>
    </row>
    <row r="34" spans="2:16" ht="20.25">
      <c r="B34" s="65"/>
      <c r="C34" s="65"/>
      <c r="D34" s="65"/>
      <c r="E34" s="234"/>
      <c r="F34" s="65"/>
      <c r="G34" s="234"/>
      <c r="H34" s="65"/>
      <c r="I34" s="65"/>
      <c r="J34" s="65"/>
      <c r="N34" s="9" t="s">
        <v>414</v>
      </c>
      <c r="O34" s="9"/>
      <c r="P34" s="260"/>
    </row>
    <row r="35" spans="2:22" ht="20.25">
      <c r="B35" s="306" t="s">
        <v>227</v>
      </c>
      <c r="C35" s="235"/>
      <c r="D35" s="235"/>
      <c r="E35" s="235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66" t="s">
        <v>51</v>
      </c>
      <c r="R35" s="65"/>
      <c r="S35" s="234"/>
      <c r="T35" s="65"/>
      <c r="U35" s="234"/>
      <c r="V35" s="65"/>
    </row>
    <row r="36" spans="2:22" ht="20.25">
      <c r="B36" s="236"/>
      <c r="C36" s="236"/>
      <c r="D36" s="236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66"/>
      <c r="R36" s="234" t="s">
        <v>53</v>
      </c>
      <c r="S36" s="234"/>
      <c r="T36" s="234"/>
      <c r="U36" s="234"/>
      <c r="V36" s="234"/>
    </row>
    <row r="37" spans="2:22" ht="20.25">
      <c r="B37" s="237" t="s">
        <v>417</v>
      </c>
      <c r="C37" s="237"/>
      <c r="D37" s="234" t="s">
        <v>418</v>
      </c>
      <c r="E37" s="237"/>
      <c r="F37" s="234"/>
      <c r="G37" s="234"/>
      <c r="H37" s="234"/>
      <c r="I37" s="234"/>
      <c r="J37" s="234"/>
      <c r="K37" s="234"/>
      <c r="L37" s="127"/>
      <c r="M37" s="234"/>
      <c r="N37" s="234"/>
      <c r="O37" s="234"/>
      <c r="P37" s="234"/>
      <c r="Q37" s="234"/>
      <c r="R37" s="236"/>
      <c r="S37" s="234"/>
      <c r="T37" s="234"/>
      <c r="U37" s="234"/>
      <c r="V37" s="234"/>
    </row>
    <row r="38" spans="2:22" ht="21">
      <c r="B38" s="238" t="s">
        <v>58</v>
      </c>
      <c r="C38" s="238"/>
      <c r="D38" s="234" t="s">
        <v>234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</row>
    <row r="39" spans="2:18" ht="20.25">
      <c r="B39" s="234" t="s">
        <v>236</v>
      </c>
      <c r="C39" s="234"/>
      <c r="F39" s="236"/>
      <c r="H39" s="236"/>
      <c r="I39" s="236"/>
      <c r="J39" s="236"/>
      <c r="L39" s="236"/>
      <c r="N39" s="236"/>
      <c r="O39" s="236"/>
      <c r="P39" s="236"/>
      <c r="R39" s="236"/>
    </row>
    <row r="40" spans="4:7" ht="20.25">
      <c r="D40" s="234" t="s">
        <v>235</v>
      </c>
      <c r="G40" s="234"/>
    </row>
    <row r="41" spans="4:5" ht="20.25">
      <c r="D41" s="234" t="s">
        <v>419</v>
      </c>
      <c r="E41" s="234"/>
    </row>
    <row r="42" spans="4:5" ht="20.25">
      <c r="D42" s="234" t="s">
        <v>420</v>
      </c>
      <c r="E42" s="234"/>
    </row>
    <row r="43" spans="2:3" ht="20.25">
      <c r="B43" s="66" t="s">
        <v>403</v>
      </c>
      <c r="C43" s="66"/>
    </row>
    <row r="44" spans="2:4" ht="20.25">
      <c r="B44" s="66" t="s">
        <v>415</v>
      </c>
      <c r="C44" s="66"/>
      <c r="D44" s="66"/>
    </row>
    <row r="45" spans="2:4" ht="20.25">
      <c r="B45" s="66" t="s">
        <v>416</v>
      </c>
      <c r="C45" s="66"/>
      <c r="D45" s="66"/>
    </row>
  </sheetData>
  <sheetProtection password="880B" sheet="1"/>
  <mergeCells count="1">
    <mergeCell ref="Q10:Z10"/>
  </mergeCells>
  <printOptions horizontalCentered="1" verticalCentered="1"/>
  <pageMargins left="0.11811023622047245" right="0.11811023622047245" top="0.1968503937007874" bottom="0.15748031496062992" header="0.11811023622047245" footer="0.11811023622047245"/>
  <pageSetup fitToWidth="3" fitToHeight="1" horizontalDpi="1200" verticalDpi="1200" orientation="landscape" paperSize="9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:R70"/>
    </sheetView>
  </sheetViews>
  <sheetFormatPr defaultColWidth="11.421875" defaultRowHeight="15"/>
  <cols>
    <col min="1" max="20" width="11.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74"/>
  <sheetViews>
    <sheetView zoomScale="71" zoomScaleNormal="71" zoomScalePageLayoutView="0" workbookViewId="0" topLeftCell="A9">
      <selection activeCell="K61" sqref="K61"/>
    </sheetView>
  </sheetViews>
  <sheetFormatPr defaultColWidth="11.421875" defaultRowHeight="15"/>
  <cols>
    <col min="1" max="1" width="3.140625" style="91" customWidth="1"/>
    <col min="2" max="2" width="8.421875" style="41" customWidth="1"/>
    <col min="3" max="3" width="22.28125" style="41" customWidth="1"/>
    <col min="4" max="4" width="21.7109375" style="41" customWidth="1"/>
    <col min="5" max="5" width="9.57421875" style="236" customWidth="1"/>
    <col min="6" max="6" width="11.00390625" style="41" customWidth="1"/>
    <col min="7" max="7" width="7.00390625" style="236" customWidth="1"/>
    <col min="8" max="8" width="5.421875" style="41" customWidth="1"/>
    <col min="9" max="9" width="7.7109375" style="41" customWidth="1"/>
    <col min="10" max="10" width="4.8515625" style="41" customWidth="1"/>
    <col min="11" max="11" width="8.28125" style="236" customWidth="1"/>
    <col min="12" max="12" width="4.00390625" style="41" customWidth="1"/>
    <col min="13" max="13" width="14.421875" style="41" customWidth="1"/>
    <col min="14" max="14" width="8.00390625" style="41" customWidth="1"/>
    <col min="15" max="15" width="9.140625" style="236" customWidth="1"/>
    <col min="16" max="16" width="5.00390625" style="58" customWidth="1"/>
    <col min="17" max="17" width="6.7109375" style="58" customWidth="1"/>
    <col min="18" max="18" width="5.140625" style="58" customWidth="1"/>
    <col min="19" max="19" width="7.8515625" style="41" customWidth="1"/>
    <col min="20" max="20" width="4.421875" style="41" customWidth="1"/>
    <col min="21" max="21" width="7.7109375" style="236" customWidth="1"/>
    <col min="22" max="22" width="3.7109375" style="41" customWidth="1"/>
    <col min="23" max="23" width="12.140625" style="41" customWidth="1"/>
    <col min="24" max="24" width="4.7109375" style="41" customWidth="1"/>
    <col min="25" max="25" width="9.00390625" style="41" customWidth="1"/>
    <col min="26" max="26" width="8.57421875" style="41" customWidth="1"/>
    <col min="27" max="27" width="7.7109375" style="41" customWidth="1"/>
    <col min="28" max="28" width="10.28125" style="41" customWidth="1"/>
    <col min="29" max="29" width="10.140625" style="41" customWidth="1"/>
    <col min="30" max="16384" width="11.421875" style="41" customWidth="1"/>
  </cols>
  <sheetData>
    <row r="1" spans="2:14" ht="17.25" customHeight="1">
      <c r="B1" s="239"/>
      <c r="C1" s="239"/>
      <c r="D1" s="239"/>
      <c r="E1" s="239"/>
      <c r="F1" s="239"/>
      <c r="G1" s="239"/>
      <c r="H1" s="342" t="s">
        <v>250</v>
      </c>
      <c r="I1" s="239"/>
      <c r="J1" s="239"/>
      <c r="K1" s="240"/>
      <c r="L1" s="122"/>
      <c r="M1" s="240"/>
      <c r="N1" s="240"/>
    </row>
    <row r="2" spans="2:14" ht="18" customHeight="1">
      <c r="B2" s="6"/>
      <c r="C2" s="7"/>
      <c r="D2" s="7"/>
      <c r="E2" s="121"/>
      <c r="F2" s="121"/>
      <c r="G2" s="121"/>
      <c r="H2" s="342" t="s">
        <v>251</v>
      </c>
      <c r="I2" s="121"/>
      <c r="J2" s="121"/>
      <c r="K2" s="121"/>
      <c r="L2" s="121"/>
      <c r="M2" s="121"/>
      <c r="N2" s="121"/>
    </row>
    <row r="3" spans="2:14" ht="15.75" customHeight="1">
      <c r="B3" s="6"/>
      <c r="C3" s="7"/>
      <c r="D3" s="121" t="s">
        <v>252</v>
      </c>
      <c r="E3" s="121"/>
      <c r="F3" s="121"/>
      <c r="G3" s="121"/>
      <c r="H3" s="121"/>
      <c r="I3" s="121"/>
      <c r="J3" s="121"/>
      <c r="K3" s="121"/>
      <c r="L3" s="121"/>
      <c r="M3" s="121"/>
      <c r="N3" s="236"/>
    </row>
    <row r="4" spans="2:12" ht="18.75">
      <c r="B4" s="4"/>
      <c r="C4" s="4"/>
      <c r="D4" s="4"/>
      <c r="E4" s="122"/>
      <c r="F4" s="4"/>
      <c r="G4" s="122"/>
      <c r="H4" s="4"/>
      <c r="I4" s="4"/>
      <c r="J4" s="4"/>
      <c r="K4" s="122"/>
      <c r="L4" s="4"/>
    </row>
    <row r="5" spans="2:12" ht="18.75">
      <c r="B5" s="9"/>
      <c r="C5" s="9"/>
      <c r="D5" s="12" t="s">
        <v>15</v>
      </c>
      <c r="E5" s="124"/>
      <c r="F5" s="12"/>
      <c r="G5" s="123"/>
      <c r="H5" s="4"/>
      <c r="I5" s="4"/>
      <c r="J5" s="4"/>
      <c r="K5" s="122"/>
      <c r="L5" s="4"/>
    </row>
    <row r="6" spans="2:12" ht="18.75" customHeight="1">
      <c r="B6" s="9"/>
      <c r="C6" s="9"/>
      <c r="D6" s="12" t="s">
        <v>254</v>
      </c>
      <c r="E6" s="124"/>
      <c r="F6" s="12"/>
      <c r="G6" s="123"/>
      <c r="H6" s="4"/>
      <c r="I6" s="4"/>
      <c r="J6" s="4"/>
      <c r="K6" s="122"/>
      <c r="L6" s="4"/>
    </row>
    <row r="7" spans="2:12" ht="18.75" customHeight="1" thickBot="1">
      <c r="B7" s="9"/>
      <c r="C7" s="9"/>
      <c r="D7" s="12" t="s">
        <v>77</v>
      </c>
      <c r="E7" s="124"/>
      <c r="F7" s="12"/>
      <c r="G7" s="123"/>
      <c r="H7" s="4"/>
      <c r="I7" s="4"/>
      <c r="J7" s="4"/>
      <c r="K7" s="122"/>
      <c r="L7" s="4"/>
    </row>
    <row r="8" spans="2:29" ht="21.75" thickBot="1">
      <c r="B8" s="42"/>
      <c r="C8" s="42"/>
      <c r="D8" s="42"/>
      <c r="E8" s="450" t="s">
        <v>64</v>
      </c>
      <c r="F8" s="451"/>
      <c r="G8" s="451"/>
      <c r="H8" s="451"/>
      <c r="I8" s="452"/>
      <c r="J8" s="453"/>
      <c r="K8" s="450" t="s">
        <v>20</v>
      </c>
      <c r="L8" s="451"/>
      <c r="M8" s="451"/>
      <c r="N8" s="454"/>
      <c r="O8" s="451" t="s">
        <v>46</v>
      </c>
      <c r="P8" s="451"/>
      <c r="Q8" s="451"/>
      <c r="R8" s="451"/>
      <c r="S8" s="450" t="s">
        <v>47</v>
      </c>
      <c r="T8" s="451"/>
      <c r="U8" s="451"/>
      <c r="V8" s="451"/>
      <c r="W8" s="451"/>
      <c r="X8" s="454"/>
      <c r="Y8" s="283" t="s">
        <v>22</v>
      </c>
      <c r="Z8" s="283"/>
      <c r="AA8" s="284"/>
      <c r="AB8" s="43"/>
      <c r="AC8" s="289"/>
    </row>
    <row r="9" spans="1:29" ht="222.75" thickBot="1">
      <c r="A9" s="41"/>
      <c r="B9" s="305" t="s">
        <v>0</v>
      </c>
      <c r="C9" s="48" t="s">
        <v>1</v>
      </c>
      <c r="D9" s="48" t="s">
        <v>2</v>
      </c>
      <c r="E9" s="70" t="s">
        <v>78</v>
      </c>
      <c r="F9" s="59" t="s">
        <v>79</v>
      </c>
      <c r="G9" s="70" t="s">
        <v>80</v>
      </c>
      <c r="H9" s="59" t="s">
        <v>27</v>
      </c>
      <c r="I9" s="149" t="s">
        <v>35</v>
      </c>
      <c r="J9" s="150" t="s">
        <v>81</v>
      </c>
      <c r="K9" s="70" t="s">
        <v>82</v>
      </c>
      <c r="L9" s="59" t="s">
        <v>79</v>
      </c>
      <c r="M9" s="149" t="s">
        <v>21</v>
      </c>
      <c r="N9" s="150" t="s">
        <v>167</v>
      </c>
      <c r="O9" s="125" t="s">
        <v>412</v>
      </c>
      <c r="P9" s="59" t="s">
        <v>28</v>
      </c>
      <c r="Q9" s="149" t="s">
        <v>43</v>
      </c>
      <c r="R9" s="150" t="s">
        <v>84</v>
      </c>
      <c r="S9" s="70" t="s">
        <v>85</v>
      </c>
      <c r="T9" s="59" t="s">
        <v>30</v>
      </c>
      <c r="U9" s="125" t="s">
        <v>70</v>
      </c>
      <c r="V9" s="59" t="s">
        <v>30</v>
      </c>
      <c r="W9" s="149" t="s">
        <v>73</v>
      </c>
      <c r="X9" s="150" t="s">
        <v>74</v>
      </c>
      <c r="Y9" s="71" t="s">
        <v>32</v>
      </c>
      <c r="Z9" s="71" t="s">
        <v>33</v>
      </c>
      <c r="AA9" s="71" t="s">
        <v>34</v>
      </c>
      <c r="AB9" s="27"/>
      <c r="AC9" s="11"/>
    </row>
    <row r="10" spans="2:28" ht="18.75">
      <c r="B10" s="438">
        <v>1</v>
      </c>
      <c r="C10" s="435" t="s">
        <v>383</v>
      </c>
      <c r="D10" s="351" t="s">
        <v>384</v>
      </c>
      <c r="E10" s="60">
        <v>52</v>
      </c>
      <c r="F10" s="35">
        <v>7</v>
      </c>
      <c r="G10" s="60">
        <v>33</v>
      </c>
      <c r="H10" s="35">
        <v>6</v>
      </c>
      <c r="I10" s="34">
        <f aca="true" t="shared" si="0" ref="I10:I41">(E10+G10)/6</f>
        <v>14.166666666666666</v>
      </c>
      <c r="J10" s="35">
        <f aca="true" t="shared" si="1" ref="J10:J21">F10+H10</f>
        <v>13</v>
      </c>
      <c r="K10" s="60">
        <v>66</v>
      </c>
      <c r="L10" s="35">
        <v>7</v>
      </c>
      <c r="M10" s="34">
        <f aca="true" t="shared" si="2" ref="M10:M41">K10/4</f>
        <v>16.5</v>
      </c>
      <c r="N10" s="35">
        <f aca="true" t="shared" si="3" ref="N10:N41">L10</f>
        <v>7</v>
      </c>
      <c r="O10" s="60">
        <v>35</v>
      </c>
      <c r="P10" s="61">
        <v>4</v>
      </c>
      <c r="Q10" s="60">
        <f aca="true" t="shared" si="4" ref="Q10:Q41">O10/2</f>
        <v>17.5</v>
      </c>
      <c r="R10" s="61">
        <f aca="true" t="shared" si="5" ref="R10:R41">P10</f>
        <v>4</v>
      </c>
      <c r="S10" s="60">
        <v>16</v>
      </c>
      <c r="T10" s="61">
        <v>3</v>
      </c>
      <c r="U10" s="320">
        <v>16.5</v>
      </c>
      <c r="V10" s="35">
        <v>3</v>
      </c>
      <c r="W10" s="34">
        <f aca="true" t="shared" si="6" ref="W10:W41">(S10+U10)/2</f>
        <v>16.25</v>
      </c>
      <c r="X10" s="35">
        <f aca="true" t="shared" si="7" ref="X10:X22">T10+V10</f>
        <v>6</v>
      </c>
      <c r="Y10" s="57">
        <f aca="true" t="shared" si="8" ref="Y10:Y41">(U10+S10+O10+K10+G10+E10)</f>
        <v>218.5</v>
      </c>
      <c r="Z10" s="57">
        <f aca="true" t="shared" si="9" ref="Z10:Z41">Y10/14</f>
        <v>15.607142857142858</v>
      </c>
      <c r="AA10" s="45">
        <f aca="true" t="shared" si="10" ref="AA10:AA16">J10+N10+R10+X10</f>
        <v>30</v>
      </c>
      <c r="AB10" s="322" t="s">
        <v>162</v>
      </c>
    </row>
    <row r="11" spans="2:28" ht="18.75">
      <c r="B11" s="439">
        <v>2</v>
      </c>
      <c r="C11" s="327" t="s">
        <v>326</v>
      </c>
      <c r="D11" s="325" t="s">
        <v>237</v>
      </c>
      <c r="E11" s="55">
        <v>58</v>
      </c>
      <c r="F11" s="29">
        <v>7</v>
      </c>
      <c r="G11" s="55">
        <v>24</v>
      </c>
      <c r="H11" s="29">
        <v>6</v>
      </c>
      <c r="I11" s="28">
        <f t="shared" si="0"/>
        <v>13.666666666666666</v>
      </c>
      <c r="J11" s="29">
        <f t="shared" si="1"/>
        <v>13</v>
      </c>
      <c r="K11" s="55">
        <v>72</v>
      </c>
      <c r="L11" s="29">
        <v>7</v>
      </c>
      <c r="M11" s="28">
        <f t="shared" si="2"/>
        <v>18</v>
      </c>
      <c r="N11" s="29">
        <f t="shared" si="3"/>
        <v>7</v>
      </c>
      <c r="O11" s="55">
        <v>36</v>
      </c>
      <c r="P11" s="56">
        <v>4</v>
      </c>
      <c r="Q11" s="55">
        <f t="shared" si="4"/>
        <v>18</v>
      </c>
      <c r="R11" s="56">
        <f t="shared" si="5"/>
        <v>4</v>
      </c>
      <c r="S11" s="55">
        <v>14</v>
      </c>
      <c r="T11" s="56">
        <v>3</v>
      </c>
      <c r="U11" s="321">
        <v>14.3</v>
      </c>
      <c r="V11" s="29">
        <v>3</v>
      </c>
      <c r="W11" s="28">
        <f t="shared" si="6"/>
        <v>14.15</v>
      </c>
      <c r="X11" s="29">
        <f t="shared" si="7"/>
        <v>6</v>
      </c>
      <c r="Y11" s="44">
        <f t="shared" si="8"/>
        <v>218.3</v>
      </c>
      <c r="Z11" s="44">
        <f t="shared" si="9"/>
        <v>15.592857142857143</v>
      </c>
      <c r="AA11" s="46">
        <f t="shared" si="10"/>
        <v>30</v>
      </c>
      <c r="AB11" s="323" t="s">
        <v>162</v>
      </c>
    </row>
    <row r="12" spans="2:28" ht="18.75">
      <c r="B12" s="439">
        <v>3</v>
      </c>
      <c r="C12" s="327" t="s">
        <v>387</v>
      </c>
      <c r="D12" s="325" t="s">
        <v>388</v>
      </c>
      <c r="E12" s="55">
        <v>47</v>
      </c>
      <c r="F12" s="29">
        <v>7</v>
      </c>
      <c r="G12" s="55">
        <v>32</v>
      </c>
      <c r="H12" s="29">
        <v>6</v>
      </c>
      <c r="I12" s="28">
        <f t="shared" si="0"/>
        <v>13.166666666666666</v>
      </c>
      <c r="J12" s="29">
        <f t="shared" si="1"/>
        <v>13</v>
      </c>
      <c r="K12" s="55">
        <v>70</v>
      </c>
      <c r="L12" s="29">
        <v>7</v>
      </c>
      <c r="M12" s="28">
        <f t="shared" si="2"/>
        <v>17.5</v>
      </c>
      <c r="N12" s="29">
        <f t="shared" si="3"/>
        <v>7</v>
      </c>
      <c r="O12" s="55">
        <v>34.333333333333336</v>
      </c>
      <c r="P12" s="56">
        <v>4</v>
      </c>
      <c r="Q12" s="55">
        <f t="shared" si="4"/>
        <v>17.166666666666668</v>
      </c>
      <c r="R12" s="56">
        <f t="shared" si="5"/>
        <v>4</v>
      </c>
      <c r="S12" s="55">
        <v>12.75</v>
      </c>
      <c r="T12" s="56">
        <v>3</v>
      </c>
      <c r="U12" s="321">
        <v>11.8</v>
      </c>
      <c r="V12" s="29">
        <v>3</v>
      </c>
      <c r="W12" s="28">
        <f t="shared" si="6"/>
        <v>12.275</v>
      </c>
      <c r="X12" s="29">
        <f t="shared" si="7"/>
        <v>6</v>
      </c>
      <c r="Y12" s="44">
        <f t="shared" si="8"/>
        <v>207.88333333333333</v>
      </c>
      <c r="Z12" s="44">
        <f t="shared" si="9"/>
        <v>14.848809523809523</v>
      </c>
      <c r="AA12" s="46">
        <f t="shared" si="10"/>
        <v>30</v>
      </c>
      <c r="AB12" s="323" t="s">
        <v>162</v>
      </c>
    </row>
    <row r="13" spans="2:28" ht="18.75">
      <c r="B13" s="439">
        <v>4</v>
      </c>
      <c r="C13" s="325" t="s">
        <v>348</v>
      </c>
      <c r="D13" s="325" t="s">
        <v>4</v>
      </c>
      <c r="E13" s="55">
        <v>53</v>
      </c>
      <c r="F13" s="29">
        <v>7</v>
      </c>
      <c r="G13" s="55">
        <v>25.332</v>
      </c>
      <c r="H13" s="29">
        <v>6</v>
      </c>
      <c r="I13" s="28">
        <f t="shared" si="0"/>
        <v>13.055333333333332</v>
      </c>
      <c r="J13" s="29">
        <f t="shared" si="1"/>
        <v>13</v>
      </c>
      <c r="K13" s="55">
        <v>76</v>
      </c>
      <c r="L13" s="29">
        <v>7</v>
      </c>
      <c r="M13" s="28">
        <f t="shared" si="2"/>
        <v>19</v>
      </c>
      <c r="N13" s="29">
        <f t="shared" si="3"/>
        <v>7</v>
      </c>
      <c r="O13" s="55">
        <v>29.333333333333332</v>
      </c>
      <c r="P13" s="56">
        <v>4</v>
      </c>
      <c r="Q13" s="55">
        <f t="shared" si="4"/>
        <v>14.666666666666666</v>
      </c>
      <c r="R13" s="56">
        <f t="shared" si="5"/>
        <v>4</v>
      </c>
      <c r="S13" s="55">
        <v>10</v>
      </c>
      <c r="T13" s="56">
        <v>3</v>
      </c>
      <c r="U13" s="321">
        <v>10</v>
      </c>
      <c r="V13" s="29">
        <v>3</v>
      </c>
      <c r="W13" s="28">
        <f t="shared" si="6"/>
        <v>10</v>
      </c>
      <c r="X13" s="29">
        <f t="shared" si="7"/>
        <v>6</v>
      </c>
      <c r="Y13" s="44">
        <f t="shared" si="8"/>
        <v>203.66533333333334</v>
      </c>
      <c r="Z13" s="44">
        <f t="shared" si="9"/>
        <v>14.54752380952381</v>
      </c>
      <c r="AA13" s="46">
        <f t="shared" si="10"/>
        <v>30</v>
      </c>
      <c r="AB13" s="323" t="s">
        <v>162</v>
      </c>
    </row>
    <row r="14" spans="2:28" ht="18.75">
      <c r="B14" s="439">
        <v>5</v>
      </c>
      <c r="C14" s="327" t="s">
        <v>379</v>
      </c>
      <c r="D14" s="325" t="s">
        <v>380</v>
      </c>
      <c r="E14" s="55">
        <v>48</v>
      </c>
      <c r="F14" s="29">
        <v>7</v>
      </c>
      <c r="G14" s="55">
        <v>26</v>
      </c>
      <c r="H14" s="29">
        <v>6</v>
      </c>
      <c r="I14" s="28">
        <f t="shared" si="0"/>
        <v>12.333333333333334</v>
      </c>
      <c r="J14" s="29">
        <f t="shared" si="1"/>
        <v>13</v>
      </c>
      <c r="K14" s="55">
        <v>78</v>
      </c>
      <c r="L14" s="29">
        <v>7</v>
      </c>
      <c r="M14" s="28">
        <f t="shared" si="2"/>
        <v>19.5</v>
      </c>
      <c r="N14" s="29">
        <f t="shared" si="3"/>
        <v>7</v>
      </c>
      <c r="O14" s="55">
        <v>26.666666666666668</v>
      </c>
      <c r="P14" s="56">
        <v>4</v>
      </c>
      <c r="Q14" s="55">
        <f t="shared" si="4"/>
        <v>13.333333333333334</v>
      </c>
      <c r="R14" s="56">
        <f t="shared" si="5"/>
        <v>4</v>
      </c>
      <c r="S14" s="55">
        <v>11</v>
      </c>
      <c r="T14" s="56">
        <v>3</v>
      </c>
      <c r="U14" s="321">
        <v>10.3</v>
      </c>
      <c r="V14" s="29">
        <v>3</v>
      </c>
      <c r="W14" s="28">
        <f t="shared" si="6"/>
        <v>10.65</v>
      </c>
      <c r="X14" s="29">
        <f t="shared" si="7"/>
        <v>6</v>
      </c>
      <c r="Y14" s="44">
        <f t="shared" si="8"/>
        <v>199.96666666666667</v>
      </c>
      <c r="Z14" s="44">
        <f t="shared" si="9"/>
        <v>14.283333333333333</v>
      </c>
      <c r="AA14" s="46">
        <f t="shared" si="10"/>
        <v>30</v>
      </c>
      <c r="AB14" s="323" t="s">
        <v>162</v>
      </c>
    </row>
    <row r="15" spans="2:28" ht="18.75">
      <c r="B15" s="439">
        <v>6</v>
      </c>
      <c r="C15" s="327" t="s">
        <v>350</v>
      </c>
      <c r="D15" s="325" t="s">
        <v>351</v>
      </c>
      <c r="E15" s="55">
        <v>56</v>
      </c>
      <c r="F15" s="29">
        <v>7</v>
      </c>
      <c r="G15" s="55">
        <v>22.332</v>
      </c>
      <c r="H15" s="29">
        <v>6</v>
      </c>
      <c r="I15" s="28">
        <f t="shared" si="0"/>
        <v>13.055333333333332</v>
      </c>
      <c r="J15" s="29">
        <f t="shared" si="1"/>
        <v>13</v>
      </c>
      <c r="K15" s="55">
        <v>70</v>
      </c>
      <c r="L15" s="29">
        <v>7</v>
      </c>
      <c r="M15" s="28">
        <f t="shared" si="2"/>
        <v>17.5</v>
      </c>
      <c r="N15" s="29">
        <f t="shared" si="3"/>
        <v>7</v>
      </c>
      <c r="O15" s="55">
        <v>31.333333333333332</v>
      </c>
      <c r="P15" s="56">
        <v>4</v>
      </c>
      <c r="Q15" s="55">
        <f t="shared" si="4"/>
        <v>15.666666666666666</v>
      </c>
      <c r="R15" s="56">
        <f t="shared" si="5"/>
        <v>4</v>
      </c>
      <c r="S15" s="55">
        <v>10</v>
      </c>
      <c r="T15" s="56">
        <v>3</v>
      </c>
      <c r="U15" s="321">
        <v>10</v>
      </c>
      <c r="V15" s="29">
        <v>3</v>
      </c>
      <c r="W15" s="28">
        <f t="shared" si="6"/>
        <v>10</v>
      </c>
      <c r="X15" s="29">
        <f t="shared" si="7"/>
        <v>6</v>
      </c>
      <c r="Y15" s="44">
        <f t="shared" si="8"/>
        <v>199.66533333333334</v>
      </c>
      <c r="Z15" s="44">
        <f t="shared" si="9"/>
        <v>14.261809523809523</v>
      </c>
      <c r="AA15" s="46">
        <f t="shared" si="10"/>
        <v>30</v>
      </c>
      <c r="AB15" s="323" t="s">
        <v>162</v>
      </c>
    </row>
    <row r="16" spans="2:28" ht="18.75">
      <c r="B16" s="439">
        <v>7</v>
      </c>
      <c r="C16" s="327" t="s">
        <v>327</v>
      </c>
      <c r="D16" s="325" t="s">
        <v>4</v>
      </c>
      <c r="E16" s="55">
        <v>54</v>
      </c>
      <c r="F16" s="29">
        <v>7</v>
      </c>
      <c r="G16" s="55">
        <v>20</v>
      </c>
      <c r="H16" s="29">
        <v>6</v>
      </c>
      <c r="I16" s="28">
        <f t="shared" si="0"/>
        <v>12.333333333333334</v>
      </c>
      <c r="J16" s="29">
        <f t="shared" si="1"/>
        <v>13</v>
      </c>
      <c r="K16" s="55">
        <v>70</v>
      </c>
      <c r="L16" s="29">
        <v>7</v>
      </c>
      <c r="M16" s="28">
        <f t="shared" si="2"/>
        <v>17.5</v>
      </c>
      <c r="N16" s="29">
        <f t="shared" si="3"/>
        <v>7</v>
      </c>
      <c r="O16" s="55">
        <v>27.333333333333332</v>
      </c>
      <c r="P16" s="56">
        <v>4</v>
      </c>
      <c r="Q16" s="55">
        <f t="shared" si="4"/>
        <v>13.666666666666666</v>
      </c>
      <c r="R16" s="56">
        <f t="shared" si="5"/>
        <v>4</v>
      </c>
      <c r="S16" s="55">
        <v>14</v>
      </c>
      <c r="T16" s="56">
        <v>3</v>
      </c>
      <c r="U16" s="321">
        <v>13</v>
      </c>
      <c r="V16" s="29">
        <v>3</v>
      </c>
      <c r="W16" s="28">
        <f t="shared" si="6"/>
        <v>13.5</v>
      </c>
      <c r="X16" s="29">
        <f t="shared" si="7"/>
        <v>6</v>
      </c>
      <c r="Y16" s="44">
        <f t="shared" si="8"/>
        <v>198.33333333333331</v>
      </c>
      <c r="Z16" s="44">
        <f t="shared" si="9"/>
        <v>14.166666666666666</v>
      </c>
      <c r="AA16" s="46">
        <f t="shared" si="10"/>
        <v>30</v>
      </c>
      <c r="AB16" s="323" t="s">
        <v>162</v>
      </c>
    </row>
    <row r="17" spans="2:28" ht="18.75">
      <c r="B17" s="439">
        <v>8</v>
      </c>
      <c r="C17" s="327" t="s">
        <v>329</v>
      </c>
      <c r="D17" s="325" t="s">
        <v>241</v>
      </c>
      <c r="E17" s="55">
        <v>58</v>
      </c>
      <c r="F17" s="29">
        <v>7</v>
      </c>
      <c r="G17" s="55">
        <v>25.666</v>
      </c>
      <c r="H17" s="29">
        <v>6</v>
      </c>
      <c r="I17" s="28">
        <f t="shared" si="0"/>
        <v>13.944333333333333</v>
      </c>
      <c r="J17" s="29">
        <f t="shared" si="1"/>
        <v>13</v>
      </c>
      <c r="K17" s="55">
        <v>69</v>
      </c>
      <c r="L17" s="29">
        <v>7</v>
      </c>
      <c r="M17" s="28">
        <f t="shared" si="2"/>
        <v>17.25</v>
      </c>
      <c r="N17" s="29">
        <f t="shared" si="3"/>
        <v>7</v>
      </c>
      <c r="O17" s="55">
        <v>33.666666666666664</v>
      </c>
      <c r="P17" s="56">
        <v>4</v>
      </c>
      <c r="Q17" s="55">
        <f t="shared" si="4"/>
        <v>16.833333333333332</v>
      </c>
      <c r="R17" s="56">
        <f t="shared" si="5"/>
        <v>4</v>
      </c>
      <c r="S17" s="369">
        <v>6</v>
      </c>
      <c r="T17" s="374">
        <v>0</v>
      </c>
      <c r="U17" s="376">
        <v>4.6</v>
      </c>
      <c r="V17" s="51">
        <v>0</v>
      </c>
      <c r="W17" s="50">
        <f t="shared" si="6"/>
        <v>5.3</v>
      </c>
      <c r="X17" s="51">
        <f t="shared" si="7"/>
        <v>0</v>
      </c>
      <c r="Y17" s="44">
        <f t="shared" si="8"/>
        <v>196.93266666666668</v>
      </c>
      <c r="Z17" s="44">
        <f t="shared" si="9"/>
        <v>14.066619047619048</v>
      </c>
      <c r="AA17" s="46">
        <v>30</v>
      </c>
      <c r="AB17" s="323" t="s">
        <v>162</v>
      </c>
    </row>
    <row r="18" spans="2:28" ht="18.75">
      <c r="B18" s="439">
        <v>9</v>
      </c>
      <c r="C18" s="327" t="s">
        <v>355</v>
      </c>
      <c r="D18" s="325" t="s">
        <v>232</v>
      </c>
      <c r="E18" s="55">
        <v>54</v>
      </c>
      <c r="F18" s="29">
        <v>7</v>
      </c>
      <c r="G18" s="55">
        <v>21.332</v>
      </c>
      <c r="H18" s="29">
        <v>6</v>
      </c>
      <c r="I18" s="28">
        <f t="shared" si="0"/>
        <v>12.555333333333332</v>
      </c>
      <c r="J18" s="29">
        <f t="shared" si="1"/>
        <v>13</v>
      </c>
      <c r="K18" s="55">
        <v>75</v>
      </c>
      <c r="L18" s="29">
        <v>7</v>
      </c>
      <c r="M18" s="28">
        <f t="shared" si="2"/>
        <v>18.75</v>
      </c>
      <c r="N18" s="29">
        <f t="shared" si="3"/>
        <v>7</v>
      </c>
      <c r="O18" s="55">
        <v>23.666666666666668</v>
      </c>
      <c r="P18" s="56">
        <v>4</v>
      </c>
      <c r="Q18" s="55">
        <f t="shared" si="4"/>
        <v>11.833333333333334</v>
      </c>
      <c r="R18" s="56">
        <f t="shared" si="5"/>
        <v>4</v>
      </c>
      <c r="S18" s="55">
        <v>10.75</v>
      </c>
      <c r="T18" s="56">
        <v>3</v>
      </c>
      <c r="U18" s="321">
        <v>11.2</v>
      </c>
      <c r="V18" s="29">
        <v>3</v>
      </c>
      <c r="W18" s="28">
        <f t="shared" si="6"/>
        <v>10.975</v>
      </c>
      <c r="X18" s="29">
        <f t="shared" si="7"/>
        <v>6</v>
      </c>
      <c r="Y18" s="44">
        <f t="shared" si="8"/>
        <v>195.94866666666667</v>
      </c>
      <c r="Z18" s="44">
        <f t="shared" si="9"/>
        <v>13.996333333333334</v>
      </c>
      <c r="AA18" s="46">
        <f>J18+N18+R18+X18</f>
        <v>30</v>
      </c>
      <c r="AB18" s="323" t="s">
        <v>162</v>
      </c>
    </row>
    <row r="19" spans="2:28" ht="18.75">
      <c r="B19" s="439">
        <v>10</v>
      </c>
      <c r="C19" s="327" t="s">
        <v>399</v>
      </c>
      <c r="D19" s="325" t="s">
        <v>276</v>
      </c>
      <c r="E19" s="55">
        <v>50</v>
      </c>
      <c r="F19" s="29">
        <v>7</v>
      </c>
      <c r="G19" s="55">
        <v>28</v>
      </c>
      <c r="H19" s="29">
        <v>6</v>
      </c>
      <c r="I19" s="28">
        <f t="shared" si="0"/>
        <v>13</v>
      </c>
      <c r="J19" s="29">
        <f t="shared" si="1"/>
        <v>13</v>
      </c>
      <c r="K19" s="55">
        <v>76</v>
      </c>
      <c r="L19" s="29">
        <v>7</v>
      </c>
      <c r="M19" s="28">
        <f t="shared" si="2"/>
        <v>19</v>
      </c>
      <c r="N19" s="29">
        <f t="shared" si="3"/>
        <v>7</v>
      </c>
      <c r="O19" s="55">
        <v>20.666666666666668</v>
      </c>
      <c r="P19" s="56">
        <v>4</v>
      </c>
      <c r="Q19" s="55">
        <f t="shared" si="4"/>
        <v>10.333333333333334</v>
      </c>
      <c r="R19" s="56">
        <f t="shared" si="5"/>
        <v>4</v>
      </c>
      <c r="S19" s="433">
        <v>10</v>
      </c>
      <c r="T19" s="434">
        <v>3</v>
      </c>
      <c r="U19" s="321">
        <v>10</v>
      </c>
      <c r="V19" s="29">
        <v>3</v>
      </c>
      <c r="W19" s="28">
        <f t="shared" si="6"/>
        <v>10</v>
      </c>
      <c r="X19" s="29">
        <f t="shared" si="7"/>
        <v>6</v>
      </c>
      <c r="Y19" s="44">
        <f t="shared" si="8"/>
        <v>194.66666666666669</v>
      </c>
      <c r="Z19" s="44">
        <f t="shared" si="9"/>
        <v>13.904761904761907</v>
      </c>
      <c r="AA19" s="46">
        <v>30</v>
      </c>
      <c r="AB19" s="323" t="s">
        <v>162</v>
      </c>
    </row>
    <row r="20" spans="2:28" ht="18.75">
      <c r="B20" s="439">
        <v>11</v>
      </c>
      <c r="C20" s="327" t="s">
        <v>362</v>
      </c>
      <c r="D20" s="325" t="s">
        <v>184</v>
      </c>
      <c r="E20" s="55">
        <v>55</v>
      </c>
      <c r="F20" s="29">
        <v>7</v>
      </c>
      <c r="G20" s="55">
        <v>23</v>
      </c>
      <c r="H20" s="29">
        <v>6</v>
      </c>
      <c r="I20" s="28">
        <f t="shared" si="0"/>
        <v>13</v>
      </c>
      <c r="J20" s="29">
        <f t="shared" si="1"/>
        <v>13</v>
      </c>
      <c r="K20" s="55">
        <v>65</v>
      </c>
      <c r="L20" s="29">
        <v>7</v>
      </c>
      <c r="M20" s="28">
        <f t="shared" si="2"/>
        <v>16.25</v>
      </c>
      <c r="N20" s="29">
        <f t="shared" si="3"/>
        <v>7</v>
      </c>
      <c r="O20" s="55">
        <v>34</v>
      </c>
      <c r="P20" s="56">
        <v>4</v>
      </c>
      <c r="Q20" s="55">
        <f t="shared" si="4"/>
        <v>17</v>
      </c>
      <c r="R20" s="56">
        <f t="shared" si="5"/>
        <v>4</v>
      </c>
      <c r="S20" s="369">
        <v>5</v>
      </c>
      <c r="T20" s="374">
        <v>0</v>
      </c>
      <c r="U20" s="321">
        <v>12</v>
      </c>
      <c r="V20" s="29">
        <v>3</v>
      </c>
      <c r="W20" s="50">
        <f t="shared" si="6"/>
        <v>8.5</v>
      </c>
      <c r="X20" s="51">
        <f t="shared" si="7"/>
        <v>3</v>
      </c>
      <c r="Y20" s="44">
        <f t="shared" si="8"/>
        <v>194</v>
      </c>
      <c r="Z20" s="44">
        <f t="shared" si="9"/>
        <v>13.857142857142858</v>
      </c>
      <c r="AA20" s="46">
        <v>30</v>
      </c>
      <c r="AB20" s="323" t="s">
        <v>162</v>
      </c>
    </row>
    <row r="21" spans="2:28" ht="18.75">
      <c r="B21" s="439">
        <v>12</v>
      </c>
      <c r="C21" s="327" t="s">
        <v>353</v>
      </c>
      <c r="D21" s="325" t="s">
        <v>354</v>
      </c>
      <c r="E21" s="55">
        <v>54</v>
      </c>
      <c r="F21" s="29">
        <v>7</v>
      </c>
      <c r="G21" s="55">
        <v>22.666</v>
      </c>
      <c r="H21" s="29">
        <v>6</v>
      </c>
      <c r="I21" s="28">
        <f t="shared" si="0"/>
        <v>12.777666666666667</v>
      </c>
      <c r="J21" s="29">
        <f t="shared" si="1"/>
        <v>13</v>
      </c>
      <c r="K21" s="55">
        <v>66</v>
      </c>
      <c r="L21" s="29">
        <v>7</v>
      </c>
      <c r="M21" s="28">
        <f t="shared" si="2"/>
        <v>16.5</v>
      </c>
      <c r="N21" s="29">
        <f t="shared" si="3"/>
        <v>7</v>
      </c>
      <c r="O21" s="55">
        <v>27.666666666666668</v>
      </c>
      <c r="P21" s="56">
        <v>4</v>
      </c>
      <c r="Q21" s="55">
        <f t="shared" si="4"/>
        <v>13.833333333333334</v>
      </c>
      <c r="R21" s="56">
        <f t="shared" si="5"/>
        <v>4</v>
      </c>
      <c r="S21" s="369">
        <v>8</v>
      </c>
      <c r="T21" s="374">
        <v>0</v>
      </c>
      <c r="U21" s="321">
        <v>11</v>
      </c>
      <c r="V21" s="29">
        <v>3</v>
      </c>
      <c r="W21" s="50">
        <f t="shared" si="6"/>
        <v>9.5</v>
      </c>
      <c r="X21" s="51">
        <f t="shared" si="7"/>
        <v>3</v>
      </c>
      <c r="Y21" s="44">
        <f t="shared" si="8"/>
        <v>189.33266666666668</v>
      </c>
      <c r="Z21" s="44">
        <f t="shared" si="9"/>
        <v>13.523761904761907</v>
      </c>
      <c r="AA21" s="46">
        <v>30</v>
      </c>
      <c r="AB21" s="323" t="s">
        <v>162</v>
      </c>
    </row>
    <row r="22" spans="2:28" ht="18.75">
      <c r="B22" s="439">
        <v>13</v>
      </c>
      <c r="C22" s="280" t="s">
        <v>364</v>
      </c>
      <c r="D22" s="325" t="s">
        <v>365</v>
      </c>
      <c r="E22" s="55">
        <v>54</v>
      </c>
      <c r="F22" s="29">
        <v>7</v>
      </c>
      <c r="G22" s="369">
        <v>19.332</v>
      </c>
      <c r="H22" s="51">
        <v>0</v>
      </c>
      <c r="I22" s="28">
        <f t="shared" si="0"/>
        <v>12.222</v>
      </c>
      <c r="J22" s="29">
        <v>13</v>
      </c>
      <c r="K22" s="55">
        <v>68</v>
      </c>
      <c r="L22" s="29">
        <v>7</v>
      </c>
      <c r="M22" s="28">
        <f t="shared" si="2"/>
        <v>17</v>
      </c>
      <c r="N22" s="29">
        <f t="shared" si="3"/>
        <v>7</v>
      </c>
      <c r="O22" s="55">
        <v>24.666666666666668</v>
      </c>
      <c r="P22" s="56">
        <v>4</v>
      </c>
      <c r="Q22" s="55">
        <f t="shared" si="4"/>
        <v>12.333333333333334</v>
      </c>
      <c r="R22" s="56">
        <f t="shared" si="5"/>
        <v>4</v>
      </c>
      <c r="S22" s="369">
        <v>8</v>
      </c>
      <c r="T22" s="374">
        <v>0</v>
      </c>
      <c r="U22" s="321">
        <v>11.5</v>
      </c>
      <c r="V22" s="29">
        <v>3</v>
      </c>
      <c r="W22" s="50">
        <f t="shared" si="6"/>
        <v>9.75</v>
      </c>
      <c r="X22" s="51">
        <f t="shared" si="7"/>
        <v>3</v>
      </c>
      <c r="Y22" s="44">
        <f t="shared" si="8"/>
        <v>185.49866666666668</v>
      </c>
      <c r="Z22" s="44">
        <f t="shared" si="9"/>
        <v>13.249904761904762</v>
      </c>
      <c r="AA22" s="46">
        <v>30</v>
      </c>
      <c r="AB22" s="323" t="s">
        <v>162</v>
      </c>
    </row>
    <row r="23" spans="2:28" ht="18.75">
      <c r="B23" s="439">
        <v>14</v>
      </c>
      <c r="C23" s="327" t="s">
        <v>393</v>
      </c>
      <c r="D23" s="325" t="s">
        <v>394</v>
      </c>
      <c r="E23" s="55">
        <v>42</v>
      </c>
      <c r="F23" s="29">
        <v>7</v>
      </c>
      <c r="G23" s="55">
        <v>25</v>
      </c>
      <c r="H23" s="29">
        <v>6</v>
      </c>
      <c r="I23" s="28">
        <f t="shared" si="0"/>
        <v>11.166666666666666</v>
      </c>
      <c r="J23" s="29">
        <f>F23+H23</f>
        <v>13</v>
      </c>
      <c r="K23" s="55">
        <v>67</v>
      </c>
      <c r="L23" s="29">
        <v>7</v>
      </c>
      <c r="M23" s="28">
        <f t="shared" si="2"/>
        <v>16.75</v>
      </c>
      <c r="N23" s="29">
        <f t="shared" si="3"/>
        <v>7</v>
      </c>
      <c r="O23" s="55">
        <v>25.666666666666668</v>
      </c>
      <c r="P23" s="56">
        <v>4</v>
      </c>
      <c r="Q23" s="55">
        <f t="shared" si="4"/>
        <v>12.833333333333334</v>
      </c>
      <c r="R23" s="56">
        <f t="shared" si="5"/>
        <v>4</v>
      </c>
      <c r="S23" s="369">
        <v>8</v>
      </c>
      <c r="T23" s="374">
        <v>0</v>
      </c>
      <c r="U23" s="321">
        <v>15.08</v>
      </c>
      <c r="V23" s="29">
        <v>3</v>
      </c>
      <c r="W23" s="28">
        <f t="shared" si="6"/>
        <v>11.54</v>
      </c>
      <c r="X23" s="29">
        <v>6</v>
      </c>
      <c r="Y23" s="44">
        <f t="shared" si="8"/>
        <v>182.74666666666667</v>
      </c>
      <c r="Z23" s="44">
        <f t="shared" si="9"/>
        <v>13.053333333333333</v>
      </c>
      <c r="AA23" s="46">
        <v>30</v>
      </c>
      <c r="AB23" s="323" t="s">
        <v>162</v>
      </c>
    </row>
    <row r="24" spans="2:28" ht="18.75">
      <c r="B24" s="439">
        <v>15</v>
      </c>
      <c r="C24" s="327" t="s">
        <v>239</v>
      </c>
      <c r="D24" s="325" t="s">
        <v>248</v>
      </c>
      <c r="E24" s="55">
        <v>44</v>
      </c>
      <c r="F24" s="29">
        <v>7</v>
      </c>
      <c r="G24" s="369">
        <v>19</v>
      </c>
      <c r="H24" s="51">
        <v>0</v>
      </c>
      <c r="I24" s="28">
        <f t="shared" si="0"/>
        <v>10.5</v>
      </c>
      <c r="J24" s="29">
        <v>13</v>
      </c>
      <c r="K24" s="55">
        <v>71</v>
      </c>
      <c r="L24" s="29">
        <v>7</v>
      </c>
      <c r="M24" s="28">
        <f t="shared" si="2"/>
        <v>17.75</v>
      </c>
      <c r="N24" s="29">
        <f t="shared" si="3"/>
        <v>7</v>
      </c>
      <c r="O24" s="55">
        <v>27.666666666666668</v>
      </c>
      <c r="P24" s="56">
        <v>4</v>
      </c>
      <c r="Q24" s="55">
        <f t="shared" si="4"/>
        <v>13.833333333333334</v>
      </c>
      <c r="R24" s="56">
        <f t="shared" si="5"/>
        <v>4</v>
      </c>
      <c r="S24" s="55">
        <v>10</v>
      </c>
      <c r="T24" s="56">
        <v>3</v>
      </c>
      <c r="U24" s="321">
        <v>10</v>
      </c>
      <c r="V24" s="29">
        <v>3</v>
      </c>
      <c r="W24" s="28">
        <f t="shared" si="6"/>
        <v>10</v>
      </c>
      <c r="X24" s="29">
        <f>T24+V24</f>
        <v>6</v>
      </c>
      <c r="Y24" s="44">
        <f t="shared" si="8"/>
        <v>181.66666666666669</v>
      </c>
      <c r="Z24" s="44">
        <f t="shared" si="9"/>
        <v>12.976190476190478</v>
      </c>
      <c r="AA24" s="46">
        <f>J24+N24+R24+X24</f>
        <v>30</v>
      </c>
      <c r="AB24" s="323" t="s">
        <v>162</v>
      </c>
    </row>
    <row r="25" spans="2:28" ht="18.75">
      <c r="B25" s="439">
        <v>16</v>
      </c>
      <c r="C25" s="327" t="s">
        <v>372</v>
      </c>
      <c r="D25" s="325" t="s">
        <v>373</v>
      </c>
      <c r="E25" s="55">
        <v>43</v>
      </c>
      <c r="F25" s="29">
        <v>7</v>
      </c>
      <c r="G25" s="55">
        <v>22</v>
      </c>
      <c r="H25" s="29">
        <v>6</v>
      </c>
      <c r="I25" s="28">
        <f t="shared" si="0"/>
        <v>10.833333333333334</v>
      </c>
      <c r="J25" s="29">
        <f aca="true" t="shared" si="11" ref="J25:J31">F25+H25</f>
        <v>13</v>
      </c>
      <c r="K25" s="55">
        <v>68</v>
      </c>
      <c r="L25" s="29">
        <v>7</v>
      </c>
      <c r="M25" s="28">
        <f t="shared" si="2"/>
        <v>17</v>
      </c>
      <c r="N25" s="29">
        <f t="shared" si="3"/>
        <v>7</v>
      </c>
      <c r="O25" s="55">
        <v>26.333333333333332</v>
      </c>
      <c r="P25" s="56">
        <v>4</v>
      </c>
      <c r="Q25" s="55">
        <f t="shared" si="4"/>
        <v>13.166666666666666</v>
      </c>
      <c r="R25" s="56">
        <f t="shared" si="5"/>
        <v>4</v>
      </c>
      <c r="S25" s="55">
        <v>10</v>
      </c>
      <c r="T25" s="56">
        <v>3</v>
      </c>
      <c r="U25" s="321">
        <v>11.6</v>
      </c>
      <c r="V25" s="29">
        <v>3</v>
      </c>
      <c r="W25" s="28">
        <f t="shared" si="6"/>
        <v>10.8</v>
      </c>
      <c r="X25" s="29">
        <f>T25+V25</f>
        <v>6</v>
      </c>
      <c r="Y25" s="44">
        <f t="shared" si="8"/>
        <v>180.93333333333334</v>
      </c>
      <c r="Z25" s="44">
        <f t="shared" si="9"/>
        <v>12.923809523809524</v>
      </c>
      <c r="AA25" s="46">
        <f>J25+N25+R25+X25</f>
        <v>30</v>
      </c>
      <c r="AB25" s="323" t="s">
        <v>162</v>
      </c>
    </row>
    <row r="26" spans="2:28" ht="18.75">
      <c r="B26" s="439">
        <v>17</v>
      </c>
      <c r="C26" s="327" t="s">
        <v>381</v>
      </c>
      <c r="D26" s="325" t="s">
        <v>231</v>
      </c>
      <c r="E26" s="55">
        <v>40</v>
      </c>
      <c r="F26" s="29">
        <v>7</v>
      </c>
      <c r="G26" s="55">
        <v>27.666</v>
      </c>
      <c r="H26" s="29">
        <v>6</v>
      </c>
      <c r="I26" s="28">
        <f t="shared" si="0"/>
        <v>11.277666666666667</v>
      </c>
      <c r="J26" s="29">
        <f t="shared" si="11"/>
        <v>13</v>
      </c>
      <c r="K26" s="55">
        <v>67</v>
      </c>
      <c r="L26" s="29">
        <v>7</v>
      </c>
      <c r="M26" s="28">
        <f t="shared" si="2"/>
        <v>16.75</v>
      </c>
      <c r="N26" s="29">
        <f t="shared" si="3"/>
        <v>7</v>
      </c>
      <c r="O26" s="55">
        <v>24.666666666666668</v>
      </c>
      <c r="P26" s="56">
        <v>4</v>
      </c>
      <c r="Q26" s="55">
        <f t="shared" si="4"/>
        <v>12.333333333333334</v>
      </c>
      <c r="R26" s="56">
        <f t="shared" si="5"/>
        <v>4</v>
      </c>
      <c r="S26" s="55">
        <v>11</v>
      </c>
      <c r="T26" s="56">
        <v>3</v>
      </c>
      <c r="U26" s="321">
        <v>10</v>
      </c>
      <c r="V26" s="29">
        <v>3</v>
      </c>
      <c r="W26" s="28">
        <f t="shared" si="6"/>
        <v>10.5</v>
      </c>
      <c r="X26" s="29">
        <f>T26+V26</f>
        <v>6</v>
      </c>
      <c r="Y26" s="44">
        <f t="shared" si="8"/>
        <v>180.33266666666668</v>
      </c>
      <c r="Z26" s="44">
        <f t="shared" si="9"/>
        <v>12.880904761904763</v>
      </c>
      <c r="AA26" s="46">
        <f>J26+N26+R26+X26</f>
        <v>30</v>
      </c>
      <c r="AB26" s="323" t="s">
        <v>162</v>
      </c>
    </row>
    <row r="27" spans="2:28" ht="18.75">
      <c r="B27" s="439">
        <v>18</v>
      </c>
      <c r="C27" s="327" t="s">
        <v>76</v>
      </c>
      <c r="D27" s="325" t="s">
        <v>233</v>
      </c>
      <c r="E27" s="369">
        <v>31</v>
      </c>
      <c r="F27" s="51">
        <v>0</v>
      </c>
      <c r="G27" s="369">
        <v>19.332</v>
      </c>
      <c r="H27" s="51">
        <v>0</v>
      </c>
      <c r="I27" s="50">
        <f t="shared" si="0"/>
        <v>8.388666666666667</v>
      </c>
      <c r="J27" s="51">
        <f t="shared" si="11"/>
        <v>0</v>
      </c>
      <c r="K27" s="55">
        <v>76</v>
      </c>
      <c r="L27" s="29">
        <v>7</v>
      </c>
      <c r="M27" s="28">
        <f t="shared" si="2"/>
        <v>19</v>
      </c>
      <c r="N27" s="29">
        <f t="shared" si="3"/>
        <v>7</v>
      </c>
      <c r="O27" s="55">
        <v>31.66</v>
      </c>
      <c r="P27" s="56">
        <v>4</v>
      </c>
      <c r="Q27" s="55">
        <f t="shared" si="4"/>
        <v>15.83</v>
      </c>
      <c r="R27" s="56">
        <f t="shared" si="5"/>
        <v>4</v>
      </c>
      <c r="S27" s="55">
        <v>10</v>
      </c>
      <c r="T27" s="56">
        <v>3</v>
      </c>
      <c r="U27" s="321">
        <v>11.2</v>
      </c>
      <c r="V27" s="29">
        <v>3</v>
      </c>
      <c r="W27" s="28">
        <f t="shared" si="6"/>
        <v>10.6</v>
      </c>
      <c r="X27" s="29">
        <f>T27+V27</f>
        <v>6</v>
      </c>
      <c r="Y27" s="44">
        <f t="shared" si="8"/>
        <v>179.192</v>
      </c>
      <c r="Z27" s="44">
        <f t="shared" si="9"/>
        <v>12.799428571428573</v>
      </c>
      <c r="AA27" s="46">
        <v>30</v>
      </c>
      <c r="AB27" s="323" t="s">
        <v>162</v>
      </c>
    </row>
    <row r="28" spans="2:28" ht="18.75">
      <c r="B28" s="439">
        <v>19</v>
      </c>
      <c r="C28" s="327" t="s">
        <v>356</v>
      </c>
      <c r="D28" s="325" t="s">
        <v>357</v>
      </c>
      <c r="E28" s="55">
        <v>50</v>
      </c>
      <c r="F28" s="29">
        <v>7</v>
      </c>
      <c r="G28" s="55">
        <v>23.332</v>
      </c>
      <c r="H28" s="29">
        <v>6</v>
      </c>
      <c r="I28" s="28">
        <f t="shared" si="0"/>
        <v>12.222</v>
      </c>
      <c r="J28" s="29">
        <f t="shared" si="11"/>
        <v>13</v>
      </c>
      <c r="K28" s="55">
        <v>59</v>
      </c>
      <c r="L28" s="29">
        <v>7</v>
      </c>
      <c r="M28" s="28">
        <f t="shared" si="2"/>
        <v>14.75</v>
      </c>
      <c r="N28" s="29">
        <f t="shared" si="3"/>
        <v>7</v>
      </c>
      <c r="O28" s="55">
        <v>25.666666666666668</v>
      </c>
      <c r="P28" s="56">
        <v>4</v>
      </c>
      <c r="Q28" s="55">
        <f t="shared" si="4"/>
        <v>12.833333333333334</v>
      </c>
      <c r="R28" s="56">
        <f t="shared" si="5"/>
        <v>4</v>
      </c>
      <c r="S28" s="369">
        <v>8</v>
      </c>
      <c r="T28" s="374">
        <v>0</v>
      </c>
      <c r="U28" s="321">
        <v>12.2</v>
      </c>
      <c r="V28" s="29">
        <v>3</v>
      </c>
      <c r="W28" s="28">
        <f t="shared" si="6"/>
        <v>10.1</v>
      </c>
      <c r="X28" s="29">
        <v>6</v>
      </c>
      <c r="Y28" s="44">
        <f t="shared" si="8"/>
        <v>178.19866666666667</v>
      </c>
      <c r="Z28" s="44">
        <f t="shared" si="9"/>
        <v>12.72847619047619</v>
      </c>
      <c r="AA28" s="46">
        <f>J28+N28+R28+X28</f>
        <v>30</v>
      </c>
      <c r="AB28" s="323" t="s">
        <v>162</v>
      </c>
    </row>
    <row r="29" spans="2:28" ht="18.75">
      <c r="B29" s="439">
        <v>20</v>
      </c>
      <c r="C29" s="327" t="s">
        <v>344</v>
      </c>
      <c r="D29" s="325" t="s">
        <v>345</v>
      </c>
      <c r="E29" s="55">
        <v>46</v>
      </c>
      <c r="F29" s="29">
        <v>7</v>
      </c>
      <c r="G29" s="55">
        <v>28</v>
      </c>
      <c r="H29" s="29">
        <v>6</v>
      </c>
      <c r="I29" s="28">
        <f t="shared" si="0"/>
        <v>12.333333333333334</v>
      </c>
      <c r="J29" s="29">
        <f t="shared" si="11"/>
        <v>13</v>
      </c>
      <c r="K29" s="55">
        <v>59</v>
      </c>
      <c r="L29" s="29">
        <v>7</v>
      </c>
      <c r="M29" s="28">
        <f t="shared" si="2"/>
        <v>14.75</v>
      </c>
      <c r="N29" s="29">
        <f t="shared" si="3"/>
        <v>7</v>
      </c>
      <c r="O29" s="55">
        <v>25.333333333333332</v>
      </c>
      <c r="P29" s="56">
        <v>4</v>
      </c>
      <c r="Q29" s="55">
        <f t="shared" si="4"/>
        <v>12.666666666666666</v>
      </c>
      <c r="R29" s="56">
        <f t="shared" si="5"/>
        <v>4</v>
      </c>
      <c r="S29" s="55">
        <v>10</v>
      </c>
      <c r="T29" s="56">
        <v>3</v>
      </c>
      <c r="U29" s="321">
        <v>7.5</v>
      </c>
      <c r="V29" s="29">
        <v>3</v>
      </c>
      <c r="W29" s="28">
        <f t="shared" si="6"/>
        <v>8.75</v>
      </c>
      <c r="X29" s="29">
        <f>T29+V29</f>
        <v>6</v>
      </c>
      <c r="Y29" s="44">
        <f t="shared" si="8"/>
        <v>175.83333333333331</v>
      </c>
      <c r="Z29" s="44">
        <f t="shared" si="9"/>
        <v>12.559523809523808</v>
      </c>
      <c r="AA29" s="46">
        <f>J29+N29+R29+X29</f>
        <v>30</v>
      </c>
      <c r="AB29" s="323" t="s">
        <v>162</v>
      </c>
    </row>
    <row r="30" spans="2:28" ht="18.75">
      <c r="B30" s="439">
        <v>21</v>
      </c>
      <c r="C30" s="327" t="s">
        <v>369</v>
      </c>
      <c r="D30" s="325" t="s">
        <v>370</v>
      </c>
      <c r="E30" s="55">
        <v>40</v>
      </c>
      <c r="F30" s="29">
        <v>7</v>
      </c>
      <c r="G30" s="55">
        <v>23</v>
      </c>
      <c r="H30" s="29">
        <v>6</v>
      </c>
      <c r="I30" s="28">
        <f t="shared" si="0"/>
        <v>10.5</v>
      </c>
      <c r="J30" s="29">
        <f t="shared" si="11"/>
        <v>13</v>
      </c>
      <c r="K30" s="55">
        <v>55</v>
      </c>
      <c r="L30" s="29">
        <v>7</v>
      </c>
      <c r="M30" s="28">
        <f t="shared" si="2"/>
        <v>13.75</v>
      </c>
      <c r="N30" s="29">
        <f t="shared" si="3"/>
        <v>7</v>
      </c>
      <c r="O30" s="55">
        <v>34.666666666666664</v>
      </c>
      <c r="P30" s="56">
        <v>4</v>
      </c>
      <c r="Q30" s="55">
        <f t="shared" si="4"/>
        <v>17.333333333333332</v>
      </c>
      <c r="R30" s="56">
        <f t="shared" si="5"/>
        <v>4</v>
      </c>
      <c r="S30" s="369">
        <v>6</v>
      </c>
      <c r="T30" s="374">
        <v>0</v>
      </c>
      <c r="U30" s="321">
        <v>14</v>
      </c>
      <c r="V30" s="29">
        <v>3</v>
      </c>
      <c r="W30" s="28">
        <f t="shared" si="6"/>
        <v>10</v>
      </c>
      <c r="X30" s="29">
        <v>6</v>
      </c>
      <c r="Y30" s="44">
        <f t="shared" si="8"/>
        <v>172.66666666666666</v>
      </c>
      <c r="Z30" s="44">
        <f t="shared" si="9"/>
        <v>12.333333333333332</v>
      </c>
      <c r="AA30" s="46">
        <f>J30+N30+R30+X30</f>
        <v>30</v>
      </c>
      <c r="AB30" s="323" t="s">
        <v>162</v>
      </c>
    </row>
    <row r="31" spans="2:28" ht="18.75">
      <c r="B31" s="439">
        <v>22</v>
      </c>
      <c r="C31" s="327" t="s">
        <v>349</v>
      </c>
      <c r="D31" s="325" t="s">
        <v>101</v>
      </c>
      <c r="E31" s="55">
        <v>48</v>
      </c>
      <c r="F31" s="29">
        <v>7</v>
      </c>
      <c r="G31" s="55">
        <v>22.666</v>
      </c>
      <c r="H31" s="29">
        <v>6</v>
      </c>
      <c r="I31" s="28">
        <f t="shared" si="0"/>
        <v>11.777666666666667</v>
      </c>
      <c r="J31" s="29">
        <f t="shared" si="11"/>
        <v>13</v>
      </c>
      <c r="K31" s="55">
        <v>60</v>
      </c>
      <c r="L31" s="29">
        <v>7</v>
      </c>
      <c r="M31" s="28">
        <f t="shared" si="2"/>
        <v>15</v>
      </c>
      <c r="N31" s="29">
        <f t="shared" si="3"/>
        <v>7</v>
      </c>
      <c r="O31" s="55">
        <v>25.333333333333332</v>
      </c>
      <c r="P31" s="56">
        <v>4</v>
      </c>
      <c r="Q31" s="55">
        <f t="shared" si="4"/>
        <v>12.666666666666666</v>
      </c>
      <c r="R31" s="56">
        <f t="shared" si="5"/>
        <v>4</v>
      </c>
      <c r="S31" s="369">
        <v>6</v>
      </c>
      <c r="T31" s="374">
        <v>0</v>
      </c>
      <c r="U31" s="321">
        <v>10</v>
      </c>
      <c r="V31" s="29">
        <v>3</v>
      </c>
      <c r="W31" s="50">
        <f t="shared" si="6"/>
        <v>8</v>
      </c>
      <c r="X31" s="51">
        <f aca="true" t="shared" si="12" ref="X31:X61">T31+V31</f>
        <v>3</v>
      </c>
      <c r="Y31" s="44">
        <f t="shared" si="8"/>
        <v>171.9993333333333</v>
      </c>
      <c r="Z31" s="44">
        <f t="shared" si="9"/>
        <v>12.285666666666666</v>
      </c>
      <c r="AA31" s="46">
        <v>30</v>
      </c>
      <c r="AB31" s="323" t="s">
        <v>162</v>
      </c>
    </row>
    <row r="32" spans="2:28" ht="18.75">
      <c r="B32" s="439">
        <v>23</v>
      </c>
      <c r="C32" s="327" t="s">
        <v>400</v>
      </c>
      <c r="D32" s="325" t="s">
        <v>401</v>
      </c>
      <c r="E32" s="55">
        <v>58</v>
      </c>
      <c r="F32" s="29">
        <v>7</v>
      </c>
      <c r="G32" s="369">
        <v>14.332</v>
      </c>
      <c r="H32" s="51">
        <v>0</v>
      </c>
      <c r="I32" s="28">
        <f t="shared" si="0"/>
        <v>12.055333333333332</v>
      </c>
      <c r="J32" s="29">
        <v>13</v>
      </c>
      <c r="K32" s="55">
        <v>48</v>
      </c>
      <c r="L32" s="29">
        <v>7</v>
      </c>
      <c r="M32" s="28">
        <f t="shared" si="2"/>
        <v>12</v>
      </c>
      <c r="N32" s="29">
        <f t="shared" si="3"/>
        <v>7</v>
      </c>
      <c r="O32" s="55">
        <v>25</v>
      </c>
      <c r="P32" s="56">
        <v>4</v>
      </c>
      <c r="Q32" s="55">
        <f t="shared" si="4"/>
        <v>12.5</v>
      </c>
      <c r="R32" s="56">
        <f t="shared" si="5"/>
        <v>4</v>
      </c>
      <c r="S32" s="55">
        <v>13</v>
      </c>
      <c r="T32" s="56">
        <v>3</v>
      </c>
      <c r="U32" s="321">
        <v>12.5</v>
      </c>
      <c r="V32" s="29">
        <v>3</v>
      </c>
      <c r="W32" s="28">
        <f t="shared" si="6"/>
        <v>12.75</v>
      </c>
      <c r="X32" s="29">
        <f t="shared" si="12"/>
        <v>6</v>
      </c>
      <c r="Y32" s="44">
        <f t="shared" si="8"/>
        <v>170.832</v>
      </c>
      <c r="Z32" s="44">
        <f t="shared" si="9"/>
        <v>12.202285714285713</v>
      </c>
      <c r="AA32" s="46">
        <f>J32+N32+R32+X32</f>
        <v>30</v>
      </c>
      <c r="AB32" s="323" t="s">
        <v>162</v>
      </c>
    </row>
    <row r="33" spans="2:28" ht="18.75">
      <c r="B33" s="439">
        <v>24</v>
      </c>
      <c r="C33" s="327" t="s">
        <v>391</v>
      </c>
      <c r="D33" s="325" t="s">
        <v>392</v>
      </c>
      <c r="E33" s="55">
        <v>40</v>
      </c>
      <c r="F33" s="29">
        <v>7</v>
      </c>
      <c r="G33" s="369">
        <v>19.332</v>
      </c>
      <c r="H33" s="51">
        <v>0</v>
      </c>
      <c r="I33" s="50">
        <f t="shared" si="0"/>
        <v>9.888666666666667</v>
      </c>
      <c r="J33" s="51">
        <f>F33+H33</f>
        <v>7</v>
      </c>
      <c r="K33" s="55">
        <v>59</v>
      </c>
      <c r="L33" s="29">
        <v>7</v>
      </c>
      <c r="M33" s="28">
        <f t="shared" si="2"/>
        <v>14.75</v>
      </c>
      <c r="N33" s="29">
        <f t="shared" si="3"/>
        <v>7</v>
      </c>
      <c r="O33" s="55">
        <v>29</v>
      </c>
      <c r="P33" s="56">
        <v>4</v>
      </c>
      <c r="Q33" s="55">
        <f t="shared" si="4"/>
        <v>14.5</v>
      </c>
      <c r="R33" s="56">
        <f t="shared" si="5"/>
        <v>4</v>
      </c>
      <c r="S33" s="55">
        <v>10</v>
      </c>
      <c r="T33" s="56">
        <v>3</v>
      </c>
      <c r="U33" s="321">
        <v>13.2</v>
      </c>
      <c r="V33" s="29">
        <v>3</v>
      </c>
      <c r="W33" s="28">
        <f t="shared" si="6"/>
        <v>11.6</v>
      </c>
      <c r="X33" s="29">
        <f t="shared" si="12"/>
        <v>6</v>
      </c>
      <c r="Y33" s="44">
        <f t="shared" si="8"/>
        <v>170.532</v>
      </c>
      <c r="Z33" s="44">
        <f t="shared" si="9"/>
        <v>12.180857142857144</v>
      </c>
      <c r="AA33" s="46">
        <v>30</v>
      </c>
      <c r="AB33" s="323" t="s">
        <v>162</v>
      </c>
    </row>
    <row r="34" spans="2:28" ht="18.75">
      <c r="B34" s="439">
        <v>25</v>
      </c>
      <c r="C34" s="327" t="s">
        <v>346</v>
      </c>
      <c r="D34" s="325" t="s">
        <v>347</v>
      </c>
      <c r="E34" s="55">
        <v>51</v>
      </c>
      <c r="F34" s="29">
        <v>7</v>
      </c>
      <c r="G34" s="55">
        <v>21.666</v>
      </c>
      <c r="H34" s="29">
        <v>6</v>
      </c>
      <c r="I34" s="28">
        <f t="shared" si="0"/>
        <v>12.110999999999999</v>
      </c>
      <c r="J34" s="29">
        <f>F34+H34</f>
        <v>13</v>
      </c>
      <c r="K34" s="55">
        <v>54</v>
      </c>
      <c r="L34" s="29">
        <v>7</v>
      </c>
      <c r="M34" s="28">
        <f t="shared" si="2"/>
        <v>13.5</v>
      </c>
      <c r="N34" s="29">
        <f t="shared" si="3"/>
        <v>7</v>
      </c>
      <c r="O34" s="55">
        <v>23.666666666666668</v>
      </c>
      <c r="P34" s="56">
        <v>4</v>
      </c>
      <c r="Q34" s="55">
        <f t="shared" si="4"/>
        <v>11.833333333333334</v>
      </c>
      <c r="R34" s="56">
        <f t="shared" si="5"/>
        <v>4</v>
      </c>
      <c r="S34" s="369">
        <v>2</v>
      </c>
      <c r="T34" s="374">
        <v>0</v>
      </c>
      <c r="U34" s="321">
        <v>14</v>
      </c>
      <c r="V34" s="29">
        <v>3</v>
      </c>
      <c r="W34" s="50">
        <f t="shared" si="6"/>
        <v>8</v>
      </c>
      <c r="X34" s="51">
        <f t="shared" si="12"/>
        <v>3</v>
      </c>
      <c r="Y34" s="44">
        <f t="shared" si="8"/>
        <v>166.33266666666668</v>
      </c>
      <c r="Z34" s="44">
        <f t="shared" si="9"/>
        <v>11.880904761904763</v>
      </c>
      <c r="AA34" s="46">
        <v>30</v>
      </c>
      <c r="AB34" s="323" t="s">
        <v>162</v>
      </c>
    </row>
    <row r="35" spans="2:28" ht="18.75">
      <c r="B35" s="439">
        <v>26</v>
      </c>
      <c r="C35" s="327" t="s">
        <v>366</v>
      </c>
      <c r="D35" s="325" t="s">
        <v>120</v>
      </c>
      <c r="E35" s="55">
        <v>47</v>
      </c>
      <c r="F35" s="29">
        <v>7</v>
      </c>
      <c r="G35" s="369">
        <v>18</v>
      </c>
      <c r="H35" s="51">
        <v>0</v>
      </c>
      <c r="I35" s="28">
        <f t="shared" si="0"/>
        <v>10.833333333333334</v>
      </c>
      <c r="J35" s="29">
        <v>13</v>
      </c>
      <c r="K35" s="55">
        <v>56</v>
      </c>
      <c r="L35" s="29">
        <v>7</v>
      </c>
      <c r="M35" s="28">
        <f t="shared" si="2"/>
        <v>14</v>
      </c>
      <c r="N35" s="29">
        <f t="shared" si="3"/>
        <v>7</v>
      </c>
      <c r="O35" s="55">
        <v>23</v>
      </c>
      <c r="P35" s="56">
        <v>4</v>
      </c>
      <c r="Q35" s="55">
        <f t="shared" si="4"/>
        <v>11.5</v>
      </c>
      <c r="R35" s="56">
        <f t="shared" si="5"/>
        <v>4</v>
      </c>
      <c r="S35" s="55">
        <v>10</v>
      </c>
      <c r="T35" s="56">
        <v>3</v>
      </c>
      <c r="U35" s="321">
        <v>10</v>
      </c>
      <c r="V35" s="29">
        <v>3</v>
      </c>
      <c r="W35" s="28">
        <f t="shared" si="6"/>
        <v>10</v>
      </c>
      <c r="X35" s="29">
        <f t="shared" si="12"/>
        <v>6</v>
      </c>
      <c r="Y35" s="44">
        <f t="shared" si="8"/>
        <v>164</v>
      </c>
      <c r="Z35" s="44">
        <f t="shared" si="9"/>
        <v>11.714285714285714</v>
      </c>
      <c r="AA35" s="46">
        <f>J35+N35+R35+X35</f>
        <v>30</v>
      </c>
      <c r="AB35" s="323" t="s">
        <v>162</v>
      </c>
    </row>
    <row r="36" spans="2:28" ht="18.75">
      <c r="B36" s="439">
        <v>27</v>
      </c>
      <c r="C36" s="327" t="s">
        <v>324</v>
      </c>
      <c r="D36" s="325" t="s">
        <v>325</v>
      </c>
      <c r="E36" s="55">
        <v>50</v>
      </c>
      <c r="F36" s="29">
        <v>7</v>
      </c>
      <c r="G36" s="369">
        <v>18</v>
      </c>
      <c r="H36" s="51">
        <v>0</v>
      </c>
      <c r="I36" s="28">
        <f t="shared" si="0"/>
        <v>11.333333333333334</v>
      </c>
      <c r="J36" s="29">
        <v>13</v>
      </c>
      <c r="K36" s="55">
        <v>52</v>
      </c>
      <c r="L36" s="29">
        <v>7</v>
      </c>
      <c r="M36" s="28">
        <f t="shared" si="2"/>
        <v>13</v>
      </c>
      <c r="N36" s="29">
        <f t="shared" si="3"/>
        <v>7</v>
      </c>
      <c r="O36" s="55">
        <v>24.666666666666668</v>
      </c>
      <c r="P36" s="56">
        <v>4</v>
      </c>
      <c r="Q36" s="55">
        <f t="shared" si="4"/>
        <v>12.333333333333334</v>
      </c>
      <c r="R36" s="56">
        <f t="shared" si="5"/>
        <v>4</v>
      </c>
      <c r="S36" s="55">
        <v>12</v>
      </c>
      <c r="T36" s="56">
        <v>3</v>
      </c>
      <c r="U36" s="321">
        <v>6.7</v>
      </c>
      <c r="V36" s="29">
        <v>0</v>
      </c>
      <c r="W36" s="50">
        <f t="shared" si="6"/>
        <v>9.35</v>
      </c>
      <c r="X36" s="51">
        <f t="shared" si="12"/>
        <v>3</v>
      </c>
      <c r="Y36" s="44">
        <f t="shared" si="8"/>
        <v>163.36666666666667</v>
      </c>
      <c r="Z36" s="44">
        <f t="shared" si="9"/>
        <v>11.66904761904762</v>
      </c>
      <c r="AA36" s="46">
        <v>30</v>
      </c>
      <c r="AB36" s="323" t="s">
        <v>162</v>
      </c>
    </row>
    <row r="37" spans="2:28" ht="18.75">
      <c r="B37" s="439">
        <v>28</v>
      </c>
      <c r="C37" s="327" t="s">
        <v>334</v>
      </c>
      <c r="D37" s="325" t="s">
        <v>245</v>
      </c>
      <c r="E37" s="55">
        <v>50</v>
      </c>
      <c r="F37" s="29">
        <v>7</v>
      </c>
      <c r="G37" s="369">
        <v>18.332</v>
      </c>
      <c r="H37" s="51">
        <v>0</v>
      </c>
      <c r="I37" s="28">
        <f t="shared" si="0"/>
        <v>11.388666666666666</v>
      </c>
      <c r="J37" s="29">
        <v>13</v>
      </c>
      <c r="K37" s="55">
        <v>63</v>
      </c>
      <c r="L37" s="29">
        <v>7</v>
      </c>
      <c r="M37" s="28">
        <f t="shared" si="2"/>
        <v>15.75</v>
      </c>
      <c r="N37" s="29">
        <f t="shared" si="3"/>
        <v>7</v>
      </c>
      <c r="O37" s="369">
        <v>18</v>
      </c>
      <c r="P37" s="374">
        <v>0</v>
      </c>
      <c r="Q37" s="369">
        <f t="shared" si="4"/>
        <v>9</v>
      </c>
      <c r="R37" s="374">
        <f t="shared" si="5"/>
        <v>0</v>
      </c>
      <c r="S37" s="369">
        <v>2</v>
      </c>
      <c r="T37" s="374">
        <v>0</v>
      </c>
      <c r="U37" s="321">
        <v>12</v>
      </c>
      <c r="V37" s="29">
        <v>3</v>
      </c>
      <c r="W37" s="50">
        <f t="shared" si="6"/>
        <v>7</v>
      </c>
      <c r="X37" s="51">
        <f t="shared" si="12"/>
        <v>3</v>
      </c>
      <c r="Y37" s="44">
        <f t="shared" si="8"/>
        <v>163.332</v>
      </c>
      <c r="Z37" s="44">
        <f t="shared" si="9"/>
        <v>11.666571428571428</v>
      </c>
      <c r="AA37" s="46">
        <v>30</v>
      </c>
      <c r="AB37" s="323" t="s">
        <v>162</v>
      </c>
    </row>
    <row r="38" spans="2:28" ht="18.75">
      <c r="B38" s="439">
        <v>29</v>
      </c>
      <c r="C38" s="327" t="s">
        <v>382</v>
      </c>
      <c r="D38" s="325" t="s">
        <v>208</v>
      </c>
      <c r="E38" s="55">
        <v>50</v>
      </c>
      <c r="F38" s="29">
        <v>7</v>
      </c>
      <c r="G38" s="369">
        <v>19.666</v>
      </c>
      <c r="H38" s="51">
        <v>0</v>
      </c>
      <c r="I38" s="28">
        <f t="shared" si="0"/>
        <v>11.610999999999999</v>
      </c>
      <c r="J38" s="29">
        <v>13</v>
      </c>
      <c r="K38" s="55">
        <v>52</v>
      </c>
      <c r="L38" s="29">
        <v>7</v>
      </c>
      <c r="M38" s="28">
        <f t="shared" si="2"/>
        <v>13</v>
      </c>
      <c r="N38" s="29">
        <f t="shared" si="3"/>
        <v>7</v>
      </c>
      <c r="O38" s="55">
        <v>26</v>
      </c>
      <c r="P38" s="56">
        <v>4</v>
      </c>
      <c r="Q38" s="55">
        <f t="shared" si="4"/>
        <v>13</v>
      </c>
      <c r="R38" s="56">
        <f t="shared" si="5"/>
        <v>4</v>
      </c>
      <c r="S38" s="55">
        <v>10</v>
      </c>
      <c r="T38" s="56">
        <v>3</v>
      </c>
      <c r="U38" s="321">
        <v>5</v>
      </c>
      <c r="V38" s="29">
        <v>0</v>
      </c>
      <c r="W38" s="50">
        <f t="shared" si="6"/>
        <v>7.5</v>
      </c>
      <c r="X38" s="51">
        <f t="shared" si="12"/>
        <v>3</v>
      </c>
      <c r="Y38" s="44">
        <f t="shared" si="8"/>
        <v>162.666</v>
      </c>
      <c r="Z38" s="44">
        <f t="shared" si="9"/>
        <v>11.619</v>
      </c>
      <c r="AA38" s="46">
        <v>30</v>
      </c>
      <c r="AB38" s="323" t="s">
        <v>162</v>
      </c>
    </row>
    <row r="39" spans="2:28" ht="18.75">
      <c r="B39" s="439">
        <v>30</v>
      </c>
      <c r="C39" s="327" t="s">
        <v>332</v>
      </c>
      <c r="D39" s="325" t="s">
        <v>333</v>
      </c>
      <c r="E39" s="55">
        <v>48</v>
      </c>
      <c r="F39" s="29">
        <v>7</v>
      </c>
      <c r="G39" s="55">
        <v>24.332</v>
      </c>
      <c r="H39" s="29">
        <v>6</v>
      </c>
      <c r="I39" s="28">
        <f t="shared" si="0"/>
        <v>12.055333333333332</v>
      </c>
      <c r="J39" s="29">
        <f>F39+H39</f>
        <v>13</v>
      </c>
      <c r="K39" s="55">
        <v>47</v>
      </c>
      <c r="L39" s="29">
        <v>7</v>
      </c>
      <c r="M39" s="28">
        <f t="shared" si="2"/>
        <v>11.75</v>
      </c>
      <c r="N39" s="29">
        <f t="shared" si="3"/>
        <v>7</v>
      </c>
      <c r="O39" s="55">
        <v>24</v>
      </c>
      <c r="P39" s="56">
        <v>4</v>
      </c>
      <c r="Q39" s="55">
        <f t="shared" si="4"/>
        <v>12</v>
      </c>
      <c r="R39" s="56">
        <f t="shared" si="5"/>
        <v>4</v>
      </c>
      <c r="S39" s="369">
        <v>8</v>
      </c>
      <c r="T39" s="374">
        <v>0</v>
      </c>
      <c r="U39" s="321">
        <v>11.2</v>
      </c>
      <c r="V39" s="29">
        <v>3</v>
      </c>
      <c r="W39" s="50">
        <f t="shared" si="6"/>
        <v>9.6</v>
      </c>
      <c r="X39" s="51">
        <f t="shared" si="12"/>
        <v>3</v>
      </c>
      <c r="Y39" s="44">
        <f t="shared" si="8"/>
        <v>162.532</v>
      </c>
      <c r="Z39" s="44">
        <f t="shared" si="9"/>
        <v>11.609428571428571</v>
      </c>
      <c r="AA39" s="46">
        <v>30</v>
      </c>
      <c r="AB39" s="323" t="s">
        <v>162</v>
      </c>
    </row>
    <row r="40" spans="2:28" ht="18.75">
      <c r="B40" s="439">
        <v>31</v>
      </c>
      <c r="C40" s="327" t="s">
        <v>395</v>
      </c>
      <c r="D40" s="325" t="s">
        <v>184</v>
      </c>
      <c r="E40" s="55">
        <v>41</v>
      </c>
      <c r="F40" s="29">
        <v>7</v>
      </c>
      <c r="G40" s="55">
        <v>24</v>
      </c>
      <c r="H40" s="29">
        <v>6</v>
      </c>
      <c r="I40" s="28">
        <f t="shared" si="0"/>
        <v>10.833333333333334</v>
      </c>
      <c r="J40" s="29">
        <f>F40+H40</f>
        <v>13</v>
      </c>
      <c r="K40" s="55">
        <v>57</v>
      </c>
      <c r="L40" s="29">
        <v>7</v>
      </c>
      <c r="M40" s="28">
        <f t="shared" si="2"/>
        <v>14.25</v>
      </c>
      <c r="N40" s="29">
        <f t="shared" si="3"/>
        <v>7</v>
      </c>
      <c r="O40" s="55">
        <v>26.333333333333332</v>
      </c>
      <c r="P40" s="56">
        <v>4</v>
      </c>
      <c r="Q40" s="55">
        <f t="shared" si="4"/>
        <v>13.166666666666666</v>
      </c>
      <c r="R40" s="56">
        <f t="shared" si="5"/>
        <v>4</v>
      </c>
      <c r="S40" s="369">
        <v>4</v>
      </c>
      <c r="T40" s="374">
        <v>0</v>
      </c>
      <c r="U40" s="321">
        <v>10</v>
      </c>
      <c r="V40" s="29">
        <v>3</v>
      </c>
      <c r="W40" s="50">
        <f t="shared" si="6"/>
        <v>7</v>
      </c>
      <c r="X40" s="51">
        <f t="shared" si="12"/>
        <v>3</v>
      </c>
      <c r="Y40" s="44">
        <f t="shared" si="8"/>
        <v>162.33333333333331</v>
      </c>
      <c r="Z40" s="44">
        <f t="shared" si="9"/>
        <v>11.595238095238093</v>
      </c>
      <c r="AA40" s="46">
        <v>30</v>
      </c>
      <c r="AB40" s="323" t="s">
        <v>162</v>
      </c>
    </row>
    <row r="41" spans="2:28" ht="18.75">
      <c r="B41" s="439">
        <v>32</v>
      </c>
      <c r="C41" s="327" t="s">
        <v>342</v>
      </c>
      <c r="D41" s="325" t="s">
        <v>343</v>
      </c>
      <c r="E41" s="55">
        <v>58</v>
      </c>
      <c r="F41" s="29">
        <v>7</v>
      </c>
      <c r="G41" s="369">
        <v>18.666</v>
      </c>
      <c r="H41" s="51">
        <v>0</v>
      </c>
      <c r="I41" s="28">
        <f t="shared" si="0"/>
        <v>12.777666666666667</v>
      </c>
      <c r="J41" s="29">
        <v>13</v>
      </c>
      <c r="K41" s="55">
        <v>54</v>
      </c>
      <c r="L41" s="29">
        <v>7</v>
      </c>
      <c r="M41" s="28">
        <f t="shared" si="2"/>
        <v>13.5</v>
      </c>
      <c r="N41" s="29">
        <f t="shared" si="3"/>
        <v>7</v>
      </c>
      <c r="O41" s="55">
        <v>11.666666666666666</v>
      </c>
      <c r="P41" s="56">
        <v>4</v>
      </c>
      <c r="Q41" s="55">
        <f t="shared" si="4"/>
        <v>5.833333333333333</v>
      </c>
      <c r="R41" s="56">
        <f t="shared" si="5"/>
        <v>4</v>
      </c>
      <c r="S41" s="369">
        <v>8</v>
      </c>
      <c r="T41" s="374">
        <v>0</v>
      </c>
      <c r="U41" s="321">
        <v>10.6</v>
      </c>
      <c r="V41" s="29">
        <v>3</v>
      </c>
      <c r="W41" s="50">
        <f t="shared" si="6"/>
        <v>9.3</v>
      </c>
      <c r="X41" s="51">
        <f t="shared" si="12"/>
        <v>3</v>
      </c>
      <c r="Y41" s="44">
        <f t="shared" si="8"/>
        <v>160.93266666666665</v>
      </c>
      <c r="Z41" s="44">
        <f t="shared" si="9"/>
        <v>11.495190476190475</v>
      </c>
      <c r="AA41" s="46">
        <v>30</v>
      </c>
      <c r="AB41" s="323" t="s">
        <v>162</v>
      </c>
    </row>
    <row r="42" spans="2:28" ht="18.75">
      <c r="B42" s="439">
        <v>33</v>
      </c>
      <c r="C42" s="327" t="s">
        <v>385</v>
      </c>
      <c r="D42" s="325" t="s">
        <v>386</v>
      </c>
      <c r="E42" s="55">
        <v>45</v>
      </c>
      <c r="F42" s="29">
        <v>7</v>
      </c>
      <c r="G42" s="369">
        <v>19.666</v>
      </c>
      <c r="H42" s="51">
        <v>0</v>
      </c>
      <c r="I42" s="28">
        <f aca="true" t="shared" si="13" ref="I42:I61">(E42+G42)/6</f>
        <v>10.777666666666667</v>
      </c>
      <c r="J42" s="29">
        <v>13</v>
      </c>
      <c r="K42" s="55">
        <v>64</v>
      </c>
      <c r="L42" s="29">
        <v>7</v>
      </c>
      <c r="M42" s="28">
        <f aca="true" t="shared" si="14" ref="M42:M61">K42/4</f>
        <v>16</v>
      </c>
      <c r="N42" s="29">
        <f aca="true" t="shared" si="15" ref="N42:N61">L42</f>
        <v>7</v>
      </c>
      <c r="O42" s="369">
        <v>18</v>
      </c>
      <c r="P42" s="374">
        <v>0</v>
      </c>
      <c r="Q42" s="369">
        <f aca="true" t="shared" si="16" ref="Q42:Q61">O42/2</f>
        <v>9</v>
      </c>
      <c r="R42" s="374">
        <f aca="true" t="shared" si="17" ref="R42:R61">P42</f>
        <v>0</v>
      </c>
      <c r="S42" s="55">
        <v>11.5</v>
      </c>
      <c r="T42" s="56">
        <v>3</v>
      </c>
      <c r="U42" s="321">
        <v>2</v>
      </c>
      <c r="V42" s="29">
        <v>0</v>
      </c>
      <c r="W42" s="50">
        <f aca="true" t="shared" si="18" ref="W42:W61">(S42+U42)/2</f>
        <v>6.75</v>
      </c>
      <c r="X42" s="51">
        <f t="shared" si="12"/>
        <v>3</v>
      </c>
      <c r="Y42" s="44">
        <f aca="true" t="shared" si="19" ref="Y42:Y61">(U42+S42+O42+K42+G42+E42)</f>
        <v>160.166</v>
      </c>
      <c r="Z42" s="44">
        <f aca="true" t="shared" si="20" ref="Z42:Z61">Y42/14</f>
        <v>11.440428571428571</v>
      </c>
      <c r="AA42" s="46">
        <v>30</v>
      </c>
      <c r="AB42" s="323" t="s">
        <v>162</v>
      </c>
    </row>
    <row r="43" spans="2:28" ht="18.75">
      <c r="B43" s="439">
        <v>34</v>
      </c>
      <c r="C43" s="327" t="s">
        <v>337</v>
      </c>
      <c r="D43" s="325" t="s">
        <v>338</v>
      </c>
      <c r="E43" s="55">
        <v>48</v>
      </c>
      <c r="F43" s="29">
        <v>7</v>
      </c>
      <c r="G43" s="55">
        <v>20.332</v>
      </c>
      <c r="H43" s="29">
        <v>6</v>
      </c>
      <c r="I43" s="28">
        <f t="shared" si="13"/>
        <v>11.388666666666666</v>
      </c>
      <c r="J43" s="29">
        <f aca="true" t="shared" si="21" ref="J43:J55">F43+H43</f>
        <v>13</v>
      </c>
      <c r="K43" s="55">
        <v>54</v>
      </c>
      <c r="L43" s="29">
        <v>7</v>
      </c>
      <c r="M43" s="28">
        <f t="shared" si="14"/>
        <v>13.5</v>
      </c>
      <c r="N43" s="29">
        <f t="shared" si="15"/>
        <v>7</v>
      </c>
      <c r="O43" s="55">
        <v>24.666666666666668</v>
      </c>
      <c r="P43" s="56">
        <v>4</v>
      </c>
      <c r="Q43" s="55">
        <f t="shared" si="16"/>
        <v>12.333333333333334</v>
      </c>
      <c r="R43" s="56">
        <f t="shared" si="17"/>
        <v>4</v>
      </c>
      <c r="S43" s="369">
        <v>1</v>
      </c>
      <c r="T43" s="374">
        <v>0</v>
      </c>
      <c r="U43" s="321">
        <v>10</v>
      </c>
      <c r="V43" s="29">
        <v>3</v>
      </c>
      <c r="W43" s="50">
        <f t="shared" si="18"/>
        <v>5.5</v>
      </c>
      <c r="X43" s="51">
        <f t="shared" si="12"/>
        <v>3</v>
      </c>
      <c r="Y43" s="44">
        <f t="shared" si="19"/>
        <v>157.99866666666668</v>
      </c>
      <c r="Z43" s="44">
        <f t="shared" si="20"/>
        <v>11.285619047619049</v>
      </c>
      <c r="AA43" s="46">
        <v>30</v>
      </c>
      <c r="AB43" s="323" t="s">
        <v>162</v>
      </c>
    </row>
    <row r="44" spans="2:28" ht="18.75">
      <c r="B44" s="439">
        <v>35</v>
      </c>
      <c r="C44" s="327" t="s">
        <v>339</v>
      </c>
      <c r="D44" s="325" t="s">
        <v>237</v>
      </c>
      <c r="E44" s="55">
        <v>40</v>
      </c>
      <c r="F44" s="29">
        <v>7</v>
      </c>
      <c r="G44" s="55">
        <v>20.332</v>
      </c>
      <c r="H44" s="29">
        <v>6</v>
      </c>
      <c r="I44" s="28">
        <f t="shared" si="13"/>
        <v>10.055333333333333</v>
      </c>
      <c r="J44" s="29">
        <f t="shared" si="21"/>
        <v>13</v>
      </c>
      <c r="K44" s="55">
        <v>62</v>
      </c>
      <c r="L44" s="29">
        <v>7</v>
      </c>
      <c r="M44" s="28">
        <f t="shared" si="14"/>
        <v>15.5</v>
      </c>
      <c r="N44" s="29">
        <f t="shared" si="15"/>
        <v>7</v>
      </c>
      <c r="O44" s="55">
        <v>23.333333333333332</v>
      </c>
      <c r="P44" s="56">
        <v>4</v>
      </c>
      <c r="Q44" s="55">
        <f t="shared" si="16"/>
        <v>11.666666666666666</v>
      </c>
      <c r="R44" s="56">
        <f t="shared" si="17"/>
        <v>4</v>
      </c>
      <c r="S44" s="369">
        <v>8</v>
      </c>
      <c r="T44" s="374">
        <v>0</v>
      </c>
      <c r="U44" s="376">
        <v>4</v>
      </c>
      <c r="V44" s="51">
        <v>0</v>
      </c>
      <c r="W44" s="50">
        <f t="shared" si="18"/>
        <v>6</v>
      </c>
      <c r="X44" s="51">
        <f t="shared" si="12"/>
        <v>0</v>
      </c>
      <c r="Y44" s="44">
        <f t="shared" si="19"/>
        <v>157.66533333333334</v>
      </c>
      <c r="Z44" s="44">
        <f t="shared" si="20"/>
        <v>11.261809523809523</v>
      </c>
      <c r="AA44" s="46">
        <v>30</v>
      </c>
      <c r="AB44" s="323" t="s">
        <v>162</v>
      </c>
    </row>
    <row r="45" spans="2:28" ht="18.75">
      <c r="B45" s="439">
        <v>36</v>
      </c>
      <c r="C45" s="327" t="s">
        <v>335</v>
      </c>
      <c r="D45" s="325" t="s">
        <v>336</v>
      </c>
      <c r="E45" s="369">
        <v>28</v>
      </c>
      <c r="F45" s="51">
        <v>0</v>
      </c>
      <c r="G45" s="369">
        <v>18.666</v>
      </c>
      <c r="H45" s="51">
        <v>0</v>
      </c>
      <c r="I45" s="50">
        <f t="shared" si="13"/>
        <v>7.777666666666666</v>
      </c>
      <c r="J45" s="51">
        <f t="shared" si="21"/>
        <v>0</v>
      </c>
      <c r="K45" s="55">
        <v>68</v>
      </c>
      <c r="L45" s="29">
        <v>7</v>
      </c>
      <c r="M45" s="28">
        <f t="shared" si="14"/>
        <v>17</v>
      </c>
      <c r="N45" s="29">
        <f t="shared" si="15"/>
        <v>7</v>
      </c>
      <c r="O45" s="55">
        <v>23.333333333333332</v>
      </c>
      <c r="P45" s="56">
        <v>4</v>
      </c>
      <c r="Q45" s="55">
        <f t="shared" si="16"/>
        <v>11.666666666666666</v>
      </c>
      <c r="R45" s="56">
        <f t="shared" si="17"/>
        <v>4</v>
      </c>
      <c r="S45" s="55">
        <v>12.75</v>
      </c>
      <c r="T45" s="56">
        <v>3</v>
      </c>
      <c r="U45" s="376">
        <v>6.4</v>
      </c>
      <c r="V45" s="51">
        <v>0</v>
      </c>
      <c r="W45" s="50">
        <f t="shared" si="18"/>
        <v>9.575</v>
      </c>
      <c r="X45" s="51">
        <f t="shared" si="12"/>
        <v>3</v>
      </c>
      <c r="Y45" s="44">
        <f t="shared" si="19"/>
        <v>157.14933333333335</v>
      </c>
      <c r="Z45" s="44">
        <f t="shared" si="20"/>
        <v>11.224952380952383</v>
      </c>
      <c r="AA45" s="46">
        <v>30</v>
      </c>
      <c r="AB45" s="323" t="s">
        <v>162</v>
      </c>
    </row>
    <row r="46" spans="2:28" ht="18.75">
      <c r="B46" s="439">
        <v>37</v>
      </c>
      <c r="C46" s="327" t="s">
        <v>398</v>
      </c>
      <c r="D46" s="325" t="s">
        <v>242</v>
      </c>
      <c r="E46" s="369">
        <v>32</v>
      </c>
      <c r="F46" s="51">
        <v>0</v>
      </c>
      <c r="G46" s="55">
        <v>24.332</v>
      </c>
      <c r="H46" s="29">
        <v>6</v>
      </c>
      <c r="I46" s="50">
        <f t="shared" si="13"/>
        <v>9.388666666666667</v>
      </c>
      <c r="J46" s="51">
        <f t="shared" si="21"/>
        <v>6</v>
      </c>
      <c r="K46" s="55">
        <v>51</v>
      </c>
      <c r="L46" s="29">
        <v>7</v>
      </c>
      <c r="M46" s="28">
        <f t="shared" si="14"/>
        <v>12.75</v>
      </c>
      <c r="N46" s="29">
        <f t="shared" si="15"/>
        <v>7</v>
      </c>
      <c r="O46" s="55">
        <v>26</v>
      </c>
      <c r="P46" s="56">
        <v>4</v>
      </c>
      <c r="Q46" s="55">
        <f t="shared" si="16"/>
        <v>13</v>
      </c>
      <c r="R46" s="56">
        <f t="shared" si="17"/>
        <v>4</v>
      </c>
      <c r="S46" s="55">
        <v>13</v>
      </c>
      <c r="T46" s="56">
        <v>3</v>
      </c>
      <c r="U46" s="321">
        <v>10</v>
      </c>
      <c r="V46" s="29">
        <v>3</v>
      </c>
      <c r="W46" s="28">
        <f t="shared" si="18"/>
        <v>11.5</v>
      </c>
      <c r="X46" s="29">
        <f t="shared" si="12"/>
        <v>6</v>
      </c>
      <c r="Y46" s="44">
        <f t="shared" si="19"/>
        <v>156.332</v>
      </c>
      <c r="Z46" s="44">
        <f t="shared" si="20"/>
        <v>11.166571428571428</v>
      </c>
      <c r="AA46" s="46">
        <v>30</v>
      </c>
      <c r="AB46" s="323" t="s">
        <v>162</v>
      </c>
    </row>
    <row r="47" spans="2:28" ht="18.75">
      <c r="B47" s="439">
        <v>38</v>
      </c>
      <c r="C47" s="327" t="s">
        <v>367</v>
      </c>
      <c r="D47" s="325" t="s">
        <v>249</v>
      </c>
      <c r="E47" s="55">
        <v>40</v>
      </c>
      <c r="F47" s="29">
        <v>7</v>
      </c>
      <c r="G47" s="55">
        <v>23.332</v>
      </c>
      <c r="H47" s="29">
        <v>6</v>
      </c>
      <c r="I47" s="28">
        <f t="shared" si="13"/>
        <v>10.555333333333333</v>
      </c>
      <c r="J47" s="29">
        <f t="shared" si="21"/>
        <v>13</v>
      </c>
      <c r="K47" s="55">
        <v>61</v>
      </c>
      <c r="L47" s="29">
        <v>7</v>
      </c>
      <c r="M47" s="28">
        <f t="shared" si="14"/>
        <v>15.25</v>
      </c>
      <c r="N47" s="29">
        <f t="shared" si="15"/>
        <v>7</v>
      </c>
      <c r="O47" s="369">
        <v>18.66</v>
      </c>
      <c r="P47" s="374">
        <v>0</v>
      </c>
      <c r="Q47" s="369">
        <f t="shared" si="16"/>
        <v>9.33</v>
      </c>
      <c r="R47" s="374">
        <f t="shared" si="17"/>
        <v>0</v>
      </c>
      <c r="S47" s="369">
        <v>8</v>
      </c>
      <c r="T47" s="374">
        <v>0</v>
      </c>
      <c r="U47" s="376">
        <v>5</v>
      </c>
      <c r="V47" s="51">
        <v>0</v>
      </c>
      <c r="W47" s="50">
        <f t="shared" si="18"/>
        <v>6.5</v>
      </c>
      <c r="X47" s="51">
        <f t="shared" si="12"/>
        <v>0</v>
      </c>
      <c r="Y47" s="44">
        <f t="shared" si="19"/>
        <v>155.992</v>
      </c>
      <c r="Z47" s="44">
        <f t="shared" si="20"/>
        <v>11.142285714285714</v>
      </c>
      <c r="AA47" s="46">
        <v>30</v>
      </c>
      <c r="AB47" s="323" t="s">
        <v>162</v>
      </c>
    </row>
    <row r="48" spans="2:28" ht="18.75">
      <c r="B48" s="439">
        <v>39</v>
      </c>
      <c r="C48" s="327" t="s">
        <v>368</v>
      </c>
      <c r="D48" s="325" t="s">
        <v>240</v>
      </c>
      <c r="E48" s="55">
        <v>40</v>
      </c>
      <c r="F48" s="29">
        <v>7</v>
      </c>
      <c r="G48" s="369">
        <v>19.332</v>
      </c>
      <c r="H48" s="51">
        <v>0</v>
      </c>
      <c r="I48" s="50">
        <f t="shared" si="13"/>
        <v>9.888666666666667</v>
      </c>
      <c r="J48" s="51">
        <f t="shared" si="21"/>
        <v>7</v>
      </c>
      <c r="K48" s="55">
        <v>52</v>
      </c>
      <c r="L48" s="29">
        <v>7</v>
      </c>
      <c r="M48" s="28">
        <f t="shared" si="14"/>
        <v>13</v>
      </c>
      <c r="N48" s="29">
        <f t="shared" si="15"/>
        <v>7</v>
      </c>
      <c r="O48" s="55">
        <v>24.666666666666668</v>
      </c>
      <c r="P48" s="56">
        <v>4</v>
      </c>
      <c r="Q48" s="55">
        <f t="shared" si="16"/>
        <v>12.333333333333334</v>
      </c>
      <c r="R48" s="56">
        <f t="shared" si="17"/>
        <v>4</v>
      </c>
      <c r="S48" s="369">
        <v>6</v>
      </c>
      <c r="T48" s="374">
        <v>0</v>
      </c>
      <c r="U48" s="321">
        <v>11</v>
      </c>
      <c r="V48" s="29">
        <v>3</v>
      </c>
      <c r="W48" s="50">
        <f t="shared" si="18"/>
        <v>8.5</v>
      </c>
      <c r="X48" s="51">
        <f t="shared" si="12"/>
        <v>3</v>
      </c>
      <c r="Y48" s="44">
        <f t="shared" si="19"/>
        <v>152.99866666666668</v>
      </c>
      <c r="Z48" s="44">
        <f t="shared" si="20"/>
        <v>10.928476190476191</v>
      </c>
      <c r="AA48" s="46">
        <v>30</v>
      </c>
      <c r="AB48" s="323" t="s">
        <v>162</v>
      </c>
    </row>
    <row r="49" spans="2:28" ht="18.75">
      <c r="B49" s="439">
        <v>40</v>
      </c>
      <c r="C49" s="327" t="s">
        <v>389</v>
      </c>
      <c r="D49" s="325" t="s">
        <v>390</v>
      </c>
      <c r="E49" s="369">
        <v>30</v>
      </c>
      <c r="F49" s="51">
        <v>0</v>
      </c>
      <c r="G49" s="55">
        <v>20</v>
      </c>
      <c r="H49" s="29">
        <v>6</v>
      </c>
      <c r="I49" s="50">
        <f t="shared" si="13"/>
        <v>8.333333333333334</v>
      </c>
      <c r="J49" s="51">
        <f t="shared" si="21"/>
        <v>6</v>
      </c>
      <c r="K49" s="55">
        <v>63</v>
      </c>
      <c r="L49" s="29">
        <v>7</v>
      </c>
      <c r="M49" s="28">
        <f t="shared" si="14"/>
        <v>15.75</v>
      </c>
      <c r="N49" s="29">
        <f t="shared" si="15"/>
        <v>7</v>
      </c>
      <c r="O49" s="55">
        <v>24.666666666666668</v>
      </c>
      <c r="P49" s="56">
        <v>4</v>
      </c>
      <c r="Q49" s="55">
        <f t="shared" si="16"/>
        <v>12.333333333333334</v>
      </c>
      <c r="R49" s="56">
        <f t="shared" si="17"/>
        <v>4</v>
      </c>
      <c r="S49" s="55">
        <v>11</v>
      </c>
      <c r="T49" s="56">
        <v>3</v>
      </c>
      <c r="U49" s="376">
        <v>4</v>
      </c>
      <c r="V49" s="51">
        <v>0</v>
      </c>
      <c r="W49" s="50">
        <f t="shared" si="18"/>
        <v>7.5</v>
      </c>
      <c r="X49" s="51">
        <f t="shared" si="12"/>
        <v>3</v>
      </c>
      <c r="Y49" s="44">
        <f t="shared" si="19"/>
        <v>152.66666666666669</v>
      </c>
      <c r="Z49" s="44">
        <f t="shared" si="20"/>
        <v>10.904761904761907</v>
      </c>
      <c r="AA49" s="46">
        <v>30</v>
      </c>
      <c r="AB49" s="323" t="s">
        <v>162</v>
      </c>
    </row>
    <row r="50" spans="2:28" ht="18.75">
      <c r="B50" s="439">
        <v>41</v>
      </c>
      <c r="C50" s="327" t="s">
        <v>371</v>
      </c>
      <c r="D50" s="325" t="s">
        <v>228</v>
      </c>
      <c r="E50" s="55">
        <v>40</v>
      </c>
      <c r="F50" s="29">
        <v>7</v>
      </c>
      <c r="G50" s="55">
        <v>22.332</v>
      </c>
      <c r="H50" s="29">
        <v>6</v>
      </c>
      <c r="I50" s="28">
        <f t="shared" si="13"/>
        <v>10.388666666666667</v>
      </c>
      <c r="J50" s="29">
        <f t="shared" si="21"/>
        <v>13</v>
      </c>
      <c r="K50" s="55">
        <v>45</v>
      </c>
      <c r="L50" s="29">
        <v>7</v>
      </c>
      <c r="M50" s="28">
        <f t="shared" si="14"/>
        <v>11.25</v>
      </c>
      <c r="N50" s="29">
        <f t="shared" si="15"/>
        <v>7</v>
      </c>
      <c r="O50" s="55">
        <v>25</v>
      </c>
      <c r="P50" s="56">
        <v>4</v>
      </c>
      <c r="Q50" s="55">
        <f t="shared" si="16"/>
        <v>12.5</v>
      </c>
      <c r="R50" s="56">
        <f t="shared" si="17"/>
        <v>4</v>
      </c>
      <c r="S50" s="55">
        <v>10</v>
      </c>
      <c r="T50" s="56">
        <v>3</v>
      </c>
      <c r="U50" s="321">
        <v>10</v>
      </c>
      <c r="V50" s="29">
        <v>3</v>
      </c>
      <c r="W50" s="28">
        <f t="shared" si="18"/>
        <v>10</v>
      </c>
      <c r="X50" s="29">
        <f t="shared" si="12"/>
        <v>6</v>
      </c>
      <c r="Y50" s="44">
        <f t="shared" si="19"/>
        <v>152.332</v>
      </c>
      <c r="Z50" s="44">
        <f t="shared" si="20"/>
        <v>10.880857142857142</v>
      </c>
      <c r="AA50" s="46">
        <f>J50+N50+R50+X50</f>
        <v>30</v>
      </c>
      <c r="AB50" s="323" t="s">
        <v>162</v>
      </c>
    </row>
    <row r="51" spans="2:28" ht="18.75">
      <c r="B51" s="439">
        <v>42</v>
      </c>
      <c r="C51" s="327" t="s">
        <v>360</v>
      </c>
      <c r="D51" s="325" t="s">
        <v>361</v>
      </c>
      <c r="E51" s="55">
        <v>48</v>
      </c>
      <c r="F51" s="29">
        <v>7</v>
      </c>
      <c r="G51" s="55">
        <v>20</v>
      </c>
      <c r="H51" s="29">
        <v>6</v>
      </c>
      <c r="I51" s="28">
        <f t="shared" si="13"/>
        <v>11.333333333333334</v>
      </c>
      <c r="J51" s="29">
        <f t="shared" si="21"/>
        <v>13</v>
      </c>
      <c r="K51" s="55">
        <v>46</v>
      </c>
      <c r="L51" s="29">
        <v>7</v>
      </c>
      <c r="M51" s="28">
        <f t="shared" si="14"/>
        <v>11.5</v>
      </c>
      <c r="N51" s="29">
        <f t="shared" si="15"/>
        <v>7</v>
      </c>
      <c r="O51" s="55">
        <v>21.666666666666668</v>
      </c>
      <c r="P51" s="56">
        <v>4</v>
      </c>
      <c r="Q51" s="55">
        <f t="shared" si="16"/>
        <v>10.833333333333334</v>
      </c>
      <c r="R51" s="56">
        <f t="shared" si="17"/>
        <v>4</v>
      </c>
      <c r="S51" s="369">
        <v>6</v>
      </c>
      <c r="T51" s="374">
        <v>0</v>
      </c>
      <c r="U51" s="321">
        <v>10</v>
      </c>
      <c r="V51" s="29">
        <v>3</v>
      </c>
      <c r="W51" s="50">
        <f t="shared" si="18"/>
        <v>8</v>
      </c>
      <c r="X51" s="51">
        <f t="shared" si="12"/>
        <v>3</v>
      </c>
      <c r="Y51" s="44">
        <f t="shared" si="19"/>
        <v>151.66666666666669</v>
      </c>
      <c r="Z51" s="44">
        <f t="shared" si="20"/>
        <v>10.833333333333334</v>
      </c>
      <c r="AA51" s="46">
        <v>30</v>
      </c>
      <c r="AB51" s="323" t="s">
        <v>162</v>
      </c>
    </row>
    <row r="52" spans="2:28" ht="18.75">
      <c r="B52" s="439">
        <v>43</v>
      </c>
      <c r="C52" s="327" t="s">
        <v>363</v>
      </c>
      <c r="D52" s="325" t="s">
        <v>230</v>
      </c>
      <c r="E52" s="55">
        <v>40</v>
      </c>
      <c r="F52" s="29">
        <v>7</v>
      </c>
      <c r="G52" s="369">
        <v>17</v>
      </c>
      <c r="H52" s="51">
        <v>0</v>
      </c>
      <c r="I52" s="50">
        <f t="shared" si="13"/>
        <v>9.5</v>
      </c>
      <c r="J52" s="51">
        <f t="shared" si="21"/>
        <v>7</v>
      </c>
      <c r="K52" s="55">
        <v>48</v>
      </c>
      <c r="L52" s="29">
        <v>7</v>
      </c>
      <c r="M52" s="28">
        <f t="shared" si="14"/>
        <v>12</v>
      </c>
      <c r="N52" s="29">
        <f t="shared" si="15"/>
        <v>7</v>
      </c>
      <c r="O52" s="55">
        <v>27.666666666666668</v>
      </c>
      <c r="P52" s="56">
        <v>4</v>
      </c>
      <c r="Q52" s="55">
        <f t="shared" si="16"/>
        <v>13.833333333333334</v>
      </c>
      <c r="R52" s="56">
        <f t="shared" si="17"/>
        <v>4</v>
      </c>
      <c r="S52" s="369">
        <v>8</v>
      </c>
      <c r="T52" s="374">
        <v>0</v>
      </c>
      <c r="U52" s="376">
        <v>5</v>
      </c>
      <c r="V52" s="51">
        <v>0</v>
      </c>
      <c r="W52" s="50">
        <f t="shared" si="18"/>
        <v>6.5</v>
      </c>
      <c r="X52" s="51">
        <f t="shared" si="12"/>
        <v>0</v>
      </c>
      <c r="Y52" s="44">
        <f t="shared" si="19"/>
        <v>145.66666666666669</v>
      </c>
      <c r="Z52" s="44">
        <f t="shared" si="20"/>
        <v>10.404761904761907</v>
      </c>
      <c r="AA52" s="46">
        <v>30</v>
      </c>
      <c r="AB52" s="323" t="s">
        <v>162</v>
      </c>
    </row>
    <row r="53" spans="2:28" ht="18.75">
      <c r="B53" s="439">
        <v>44</v>
      </c>
      <c r="C53" s="327" t="s">
        <v>374</v>
      </c>
      <c r="D53" s="325" t="s">
        <v>375</v>
      </c>
      <c r="E53" s="55">
        <v>40</v>
      </c>
      <c r="F53" s="29">
        <v>7</v>
      </c>
      <c r="G53" s="369">
        <v>17.332</v>
      </c>
      <c r="H53" s="51">
        <v>0</v>
      </c>
      <c r="I53" s="50">
        <f t="shared" si="13"/>
        <v>9.555333333333333</v>
      </c>
      <c r="J53" s="51">
        <f t="shared" si="21"/>
        <v>7</v>
      </c>
      <c r="K53" s="55">
        <v>45</v>
      </c>
      <c r="L53" s="29">
        <v>7</v>
      </c>
      <c r="M53" s="28">
        <f t="shared" si="14"/>
        <v>11.25</v>
      </c>
      <c r="N53" s="29">
        <f t="shared" si="15"/>
        <v>7</v>
      </c>
      <c r="O53" s="369">
        <v>17.333333333333332</v>
      </c>
      <c r="P53" s="374">
        <v>0</v>
      </c>
      <c r="Q53" s="369">
        <f t="shared" si="16"/>
        <v>8.666666666666666</v>
      </c>
      <c r="R53" s="374">
        <f t="shared" si="17"/>
        <v>0</v>
      </c>
      <c r="S53" s="55">
        <v>12</v>
      </c>
      <c r="T53" s="56">
        <v>3</v>
      </c>
      <c r="U53" s="321">
        <v>10</v>
      </c>
      <c r="V53" s="29">
        <v>3</v>
      </c>
      <c r="W53" s="28">
        <f t="shared" si="18"/>
        <v>11</v>
      </c>
      <c r="X53" s="29">
        <f t="shared" si="12"/>
        <v>6</v>
      </c>
      <c r="Y53" s="44">
        <f t="shared" si="19"/>
        <v>141.66533333333334</v>
      </c>
      <c r="Z53" s="44">
        <f t="shared" si="20"/>
        <v>10.118952380952381</v>
      </c>
      <c r="AA53" s="46">
        <v>30</v>
      </c>
      <c r="AB53" s="323" t="s">
        <v>162</v>
      </c>
    </row>
    <row r="54" spans="2:28" ht="19.5" thickBot="1">
      <c r="B54" s="363">
        <v>45</v>
      </c>
      <c r="C54" s="436" t="s">
        <v>352</v>
      </c>
      <c r="D54" s="328" t="s">
        <v>106</v>
      </c>
      <c r="E54" s="82">
        <v>40</v>
      </c>
      <c r="F54" s="31">
        <v>7</v>
      </c>
      <c r="G54" s="82">
        <v>22.332</v>
      </c>
      <c r="H54" s="31">
        <v>6</v>
      </c>
      <c r="I54" s="30">
        <f t="shared" si="13"/>
        <v>10.388666666666667</v>
      </c>
      <c r="J54" s="31">
        <f t="shared" si="21"/>
        <v>13</v>
      </c>
      <c r="K54" s="82">
        <v>42</v>
      </c>
      <c r="L54" s="31">
        <v>7</v>
      </c>
      <c r="M54" s="30">
        <f t="shared" si="14"/>
        <v>10.5</v>
      </c>
      <c r="N54" s="31">
        <f t="shared" si="15"/>
        <v>7</v>
      </c>
      <c r="O54" s="82">
        <v>21</v>
      </c>
      <c r="P54" s="85">
        <v>4</v>
      </c>
      <c r="Q54" s="82">
        <f t="shared" si="16"/>
        <v>10.5</v>
      </c>
      <c r="R54" s="85">
        <f t="shared" si="17"/>
        <v>4</v>
      </c>
      <c r="S54" s="82">
        <v>10</v>
      </c>
      <c r="T54" s="85">
        <v>3</v>
      </c>
      <c r="U54" s="377">
        <v>5</v>
      </c>
      <c r="V54" s="165">
        <v>0</v>
      </c>
      <c r="W54" s="164">
        <f t="shared" si="18"/>
        <v>7.5</v>
      </c>
      <c r="X54" s="165">
        <f t="shared" si="12"/>
        <v>3</v>
      </c>
      <c r="Y54" s="118">
        <f t="shared" si="19"/>
        <v>140.332</v>
      </c>
      <c r="Z54" s="118">
        <f t="shared" si="20"/>
        <v>10.023714285714286</v>
      </c>
      <c r="AA54" s="47">
        <v>30</v>
      </c>
      <c r="AB54" s="324" t="s">
        <v>162</v>
      </c>
    </row>
    <row r="55" spans="2:28" ht="18.75">
      <c r="B55" s="440">
        <v>46</v>
      </c>
      <c r="C55" s="352" t="s">
        <v>376</v>
      </c>
      <c r="D55" s="353" t="s">
        <v>246</v>
      </c>
      <c r="E55" s="367">
        <v>28</v>
      </c>
      <c r="F55" s="368">
        <v>0</v>
      </c>
      <c r="G55" s="357">
        <v>20</v>
      </c>
      <c r="H55" s="358">
        <v>6</v>
      </c>
      <c r="I55" s="371">
        <f t="shared" si="13"/>
        <v>8</v>
      </c>
      <c r="J55" s="368">
        <f t="shared" si="21"/>
        <v>6</v>
      </c>
      <c r="K55" s="357">
        <v>54</v>
      </c>
      <c r="L55" s="358">
        <v>7</v>
      </c>
      <c r="M55" s="359">
        <f t="shared" si="14"/>
        <v>13.5</v>
      </c>
      <c r="N55" s="358">
        <f t="shared" si="15"/>
        <v>7</v>
      </c>
      <c r="O55" s="357">
        <v>23</v>
      </c>
      <c r="P55" s="360">
        <v>4</v>
      </c>
      <c r="Q55" s="357">
        <f t="shared" si="16"/>
        <v>11.5</v>
      </c>
      <c r="R55" s="360">
        <f t="shared" si="17"/>
        <v>4</v>
      </c>
      <c r="S55" s="367">
        <v>4</v>
      </c>
      <c r="T55" s="375">
        <v>0</v>
      </c>
      <c r="U55" s="378">
        <v>7.7</v>
      </c>
      <c r="V55" s="368">
        <v>0</v>
      </c>
      <c r="W55" s="371">
        <f t="shared" si="18"/>
        <v>5.85</v>
      </c>
      <c r="X55" s="368">
        <f t="shared" si="12"/>
        <v>0</v>
      </c>
      <c r="Y55" s="380">
        <f t="shared" si="19"/>
        <v>136.7</v>
      </c>
      <c r="Z55" s="380">
        <f t="shared" si="20"/>
        <v>9.764285714285714</v>
      </c>
      <c r="AA55" s="381">
        <f aca="true" t="shared" si="22" ref="AA55:AA61">J55+N55+R55+X55</f>
        <v>17</v>
      </c>
      <c r="AB55" s="361" t="s">
        <v>163</v>
      </c>
    </row>
    <row r="56" spans="2:28" ht="18.75">
      <c r="B56" s="439">
        <v>47</v>
      </c>
      <c r="C56" s="327" t="s">
        <v>330</v>
      </c>
      <c r="D56" s="325" t="s">
        <v>331</v>
      </c>
      <c r="E56" s="55">
        <v>46</v>
      </c>
      <c r="F56" s="29">
        <v>7</v>
      </c>
      <c r="G56" s="369">
        <v>17.332</v>
      </c>
      <c r="H56" s="51">
        <v>0</v>
      </c>
      <c r="I56" s="28">
        <f t="shared" si="13"/>
        <v>10.555333333333333</v>
      </c>
      <c r="J56" s="29">
        <v>13</v>
      </c>
      <c r="K56" s="55">
        <v>48</v>
      </c>
      <c r="L56" s="29">
        <v>7</v>
      </c>
      <c r="M56" s="28">
        <f t="shared" si="14"/>
        <v>12</v>
      </c>
      <c r="N56" s="29">
        <f t="shared" si="15"/>
        <v>7</v>
      </c>
      <c r="O56" s="369">
        <v>16.666666666666668</v>
      </c>
      <c r="P56" s="374">
        <v>0</v>
      </c>
      <c r="Q56" s="369">
        <f t="shared" si="16"/>
        <v>8.333333333333334</v>
      </c>
      <c r="R56" s="374">
        <f t="shared" si="17"/>
        <v>0</v>
      </c>
      <c r="S56" s="369">
        <v>4</v>
      </c>
      <c r="T56" s="374">
        <v>0</v>
      </c>
      <c r="U56" s="376">
        <v>4.7</v>
      </c>
      <c r="V56" s="51">
        <v>0</v>
      </c>
      <c r="W56" s="50">
        <f t="shared" si="18"/>
        <v>4.35</v>
      </c>
      <c r="X56" s="51">
        <f t="shared" si="12"/>
        <v>0</v>
      </c>
      <c r="Y56" s="382">
        <f t="shared" si="19"/>
        <v>136.69866666666667</v>
      </c>
      <c r="Z56" s="382">
        <f t="shared" si="20"/>
        <v>9.764190476190477</v>
      </c>
      <c r="AA56" s="383">
        <f t="shared" si="22"/>
        <v>20</v>
      </c>
      <c r="AB56" s="356" t="s">
        <v>163</v>
      </c>
    </row>
    <row r="57" spans="2:28" ht="18.75">
      <c r="B57" s="439">
        <v>48</v>
      </c>
      <c r="C57" s="437" t="s">
        <v>377</v>
      </c>
      <c r="D57" s="355" t="s">
        <v>378</v>
      </c>
      <c r="E57" s="369">
        <v>28</v>
      </c>
      <c r="F57" s="51">
        <v>0</v>
      </c>
      <c r="G57" s="369">
        <v>16</v>
      </c>
      <c r="H57" s="51">
        <v>0</v>
      </c>
      <c r="I57" s="50">
        <f t="shared" si="13"/>
        <v>7.333333333333333</v>
      </c>
      <c r="J57" s="51">
        <f>F57+H57</f>
        <v>0</v>
      </c>
      <c r="K57" s="55">
        <v>49</v>
      </c>
      <c r="L57" s="29">
        <v>7</v>
      </c>
      <c r="M57" s="28">
        <f t="shared" si="14"/>
        <v>12.25</v>
      </c>
      <c r="N57" s="29">
        <f t="shared" si="15"/>
        <v>7</v>
      </c>
      <c r="O57" s="55">
        <v>27.333333333333332</v>
      </c>
      <c r="P57" s="56">
        <v>4</v>
      </c>
      <c r="Q57" s="55">
        <f t="shared" si="16"/>
        <v>13.666666666666666</v>
      </c>
      <c r="R57" s="56">
        <f t="shared" si="17"/>
        <v>4</v>
      </c>
      <c r="S57" s="369">
        <v>8.5</v>
      </c>
      <c r="T57" s="374">
        <v>0</v>
      </c>
      <c r="U57" s="376">
        <v>7</v>
      </c>
      <c r="V57" s="51">
        <v>0</v>
      </c>
      <c r="W57" s="50">
        <f t="shared" si="18"/>
        <v>7.75</v>
      </c>
      <c r="X57" s="51">
        <f t="shared" si="12"/>
        <v>0</v>
      </c>
      <c r="Y57" s="382">
        <f t="shared" si="19"/>
        <v>135.83333333333331</v>
      </c>
      <c r="Z57" s="382">
        <f t="shared" si="20"/>
        <v>9.70238095238095</v>
      </c>
      <c r="AA57" s="383">
        <f t="shared" si="22"/>
        <v>11</v>
      </c>
      <c r="AB57" s="356" t="s">
        <v>163</v>
      </c>
    </row>
    <row r="58" spans="2:28" ht="18.75">
      <c r="B58" s="439">
        <v>49</v>
      </c>
      <c r="C58" s="327" t="s">
        <v>328</v>
      </c>
      <c r="D58" s="325" t="s">
        <v>238</v>
      </c>
      <c r="E58" s="55">
        <v>40</v>
      </c>
      <c r="F58" s="29">
        <v>7</v>
      </c>
      <c r="G58" s="369">
        <v>16.666</v>
      </c>
      <c r="H58" s="51">
        <v>0</v>
      </c>
      <c r="I58" s="50">
        <f t="shared" si="13"/>
        <v>9.444333333333333</v>
      </c>
      <c r="J58" s="51">
        <f>F58+H58</f>
        <v>7</v>
      </c>
      <c r="K58" s="55">
        <v>40</v>
      </c>
      <c r="L58" s="29">
        <v>7</v>
      </c>
      <c r="M58" s="28">
        <f t="shared" si="14"/>
        <v>10</v>
      </c>
      <c r="N58" s="29">
        <f t="shared" si="15"/>
        <v>7</v>
      </c>
      <c r="O58" s="369">
        <v>19</v>
      </c>
      <c r="P58" s="374">
        <v>0</v>
      </c>
      <c r="Q58" s="369">
        <f t="shared" si="16"/>
        <v>9.5</v>
      </c>
      <c r="R58" s="374">
        <f t="shared" si="17"/>
        <v>0</v>
      </c>
      <c r="S58" s="369">
        <v>8</v>
      </c>
      <c r="T58" s="374">
        <v>0</v>
      </c>
      <c r="U58" s="321">
        <v>10</v>
      </c>
      <c r="V58" s="29">
        <v>3</v>
      </c>
      <c r="W58" s="50">
        <f t="shared" si="18"/>
        <v>9</v>
      </c>
      <c r="X58" s="51">
        <f t="shared" si="12"/>
        <v>3</v>
      </c>
      <c r="Y58" s="382">
        <f t="shared" si="19"/>
        <v>133.666</v>
      </c>
      <c r="Z58" s="382">
        <f t="shared" si="20"/>
        <v>9.547571428571429</v>
      </c>
      <c r="AA58" s="383">
        <f t="shared" si="22"/>
        <v>17</v>
      </c>
      <c r="AB58" s="356" t="s">
        <v>163</v>
      </c>
    </row>
    <row r="59" spans="2:28" ht="19.5" thickBot="1">
      <c r="B59" s="363">
        <v>50</v>
      </c>
      <c r="C59" s="436" t="s">
        <v>340</v>
      </c>
      <c r="D59" s="328" t="s">
        <v>341</v>
      </c>
      <c r="E59" s="364">
        <v>17</v>
      </c>
      <c r="F59" s="165">
        <v>0</v>
      </c>
      <c r="G59" s="364">
        <v>19</v>
      </c>
      <c r="H59" s="165">
        <v>0</v>
      </c>
      <c r="I59" s="164">
        <f t="shared" si="13"/>
        <v>6</v>
      </c>
      <c r="J59" s="165">
        <f>F59+H59</f>
        <v>0</v>
      </c>
      <c r="K59" s="82">
        <v>42</v>
      </c>
      <c r="L59" s="31">
        <v>7</v>
      </c>
      <c r="M59" s="30">
        <f t="shared" si="14"/>
        <v>10.5</v>
      </c>
      <c r="N59" s="31">
        <f t="shared" si="15"/>
        <v>7</v>
      </c>
      <c r="O59" s="82">
        <v>21.333333333333332</v>
      </c>
      <c r="P59" s="85">
        <v>4</v>
      </c>
      <c r="Q59" s="82">
        <f t="shared" si="16"/>
        <v>10.666666666666666</v>
      </c>
      <c r="R59" s="85">
        <f t="shared" si="17"/>
        <v>4</v>
      </c>
      <c r="S59" s="364">
        <v>6</v>
      </c>
      <c r="T59" s="373">
        <v>0</v>
      </c>
      <c r="U59" s="377">
        <v>7.5</v>
      </c>
      <c r="V59" s="165">
        <v>0</v>
      </c>
      <c r="W59" s="164">
        <f t="shared" si="18"/>
        <v>6.75</v>
      </c>
      <c r="X59" s="165">
        <f t="shared" si="12"/>
        <v>0</v>
      </c>
      <c r="Y59" s="384">
        <f t="shared" si="19"/>
        <v>112.83333333333333</v>
      </c>
      <c r="Z59" s="384">
        <f t="shared" si="20"/>
        <v>8.059523809523808</v>
      </c>
      <c r="AA59" s="385">
        <f t="shared" si="22"/>
        <v>11</v>
      </c>
      <c r="AB59" s="390" t="s">
        <v>163</v>
      </c>
    </row>
    <row r="60" spans="1:29" ht="18.75">
      <c r="A60" s="41"/>
      <c r="B60" s="440">
        <v>51</v>
      </c>
      <c r="C60" s="352" t="s">
        <v>358</v>
      </c>
      <c r="D60" s="353" t="s">
        <v>359</v>
      </c>
      <c r="E60" s="365" t="s">
        <v>405</v>
      </c>
      <c r="F60" s="366">
        <v>0</v>
      </c>
      <c r="G60" s="365">
        <v>0</v>
      </c>
      <c r="H60" s="366">
        <v>0</v>
      </c>
      <c r="I60" s="370" t="e">
        <f t="shared" si="13"/>
        <v>#VALUE!</v>
      </c>
      <c r="J60" s="366">
        <f>F60+H60</f>
        <v>0</v>
      </c>
      <c r="K60" s="365" t="e">
        <v>#VALUE!</v>
      </c>
      <c r="L60" s="366">
        <v>0</v>
      </c>
      <c r="M60" s="370" t="e">
        <f t="shared" si="14"/>
        <v>#VALUE!</v>
      </c>
      <c r="N60" s="366">
        <f t="shared" si="15"/>
        <v>0</v>
      </c>
      <c r="O60" s="365" t="s">
        <v>405</v>
      </c>
      <c r="P60" s="372">
        <v>0</v>
      </c>
      <c r="Q60" s="365" t="e">
        <f t="shared" si="16"/>
        <v>#VALUE!</v>
      </c>
      <c r="R60" s="372">
        <f t="shared" si="17"/>
        <v>0</v>
      </c>
      <c r="S60" s="365" t="s">
        <v>405</v>
      </c>
      <c r="T60" s="372">
        <v>0</v>
      </c>
      <c r="U60" s="379" t="s">
        <v>405</v>
      </c>
      <c r="V60" s="366">
        <v>0</v>
      </c>
      <c r="W60" s="370" t="e">
        <f t="shared" si="18"/>
        <v>#VALUE!</v>
      </c>
      <c r="X60" s="366">
        <f t="shared" si="12"/>
        <v>0</v>
      </c>
      <c r="Y60" s="386" t="e">
        <f t="shared" si="19"/>
        <v>#VALUE!</v>
      </c>
      <c r="Z60" s="386" t="e">
        <f t="shared" si="20"/>
        <v>#VALUE!</v>
      </c>
      <c r="AA60" s="387">
        <f t="shared" si="22"/>
        <v>0</v>
      </c>
      <c r="AB60" s="361" t="s">
        <v>163</v>
      </c>
      <c r="AC60" s="289"/>
    </row>
    <row r="61" spans="2:28" ht="19.5" thickBot="1">
      <c r="B61" s="363">
        <v>52</v>
      </c>
      <c r="C61" s="436" t="s">
        <v>396</v>
      </c>
      <c r="D61" s="328" t="s">
        <v>397</v>
      </c>
      <c r="E61" s="364" t="s">
        <v>405</v>
      </c>
      <c r="F61" s="165">
        <v>0</v>
      </c>
      <c r="G61" s="364">
        <v>0</v>
      </c>
      <c r="H61" s="165">
        <v>0</v>
      </c>
      <c r="I61" s="164" t="e">
        <f t="shared" si="13"/>
        <v>#VALUE!</v>
      </c>
      <c r="J61" s="165">
        <f>F61+H61</f>
        <v>0</v>
      </c>
      <c r="K61" s="364" t="e">
        <v>#VALUE!</v>
      </c>
      <c r="L61" s="165">
        <v>0</v>
      </c>
      <c r="M61" s="164" t="e">
        <f t="shared" si="14"/>
        <v>#VALUE!</v>
      </c>
      <c r="N61" s="165">
        <f t="shared" si="15"/>
        <v>0</v>
      </c>
      <c r="O61" s="364" t="s">
        <v>405</v>
      </c>
      <c r="P61" s="373">
        <v>0</v>
      </c>
      <c r="Q61" s="364" t="e">
        <f t="shared" si="16"/>
        <v>#VALUE!</v>
      </c>
      <c r="R61" s="373">
        <f t="shared" si="17"/>
        <v>0</v>
      </c>
      <c r="S61" s="364" t="s">
        <v>405</v>
      </c>
      <c r="T61" s="373">
        <v>0</v>
      </c>
      <c r="U61" s="377" t="s">
        <v>405</v>
      </c>
      <c r="V61" s="165">
        <v>0</v>
      </c>
      <c r="W61" s="164" t="e">
        <f t="shared" si="18"/>
        <v>#VALUE!</v>
      </c>
      <c r="X61" s="165">
        <f t="shared" si="12"/>
        <v>0</v>
      </c>
      <c r="Y61" s="384" t="e">
        <f t="shared" si="19"/>
        <v>#VALUE!</v>
      </c>
      <c r="Z61" s="384" t="e">
        <f t="shared" si="20"/>
        <v>#VALUE!</v>
      </c>
      <c r="AA61" s="385">
        <f t="shared" si="22"/>
        <v>0</v>
      </c>
      <c r="AB61" s="362" t="s">
        <v>163</v>
      </c>
    </row>
    <row r="63" spans="2:16" ht="20.25">
      <c r="B63" s="26" t="s">
        <v>409</v>
      </c>
      <c r="C63" s="26"/>
      <c r="D63" s="26"/>
      <c r="E63" s="235"/>
      <c r="F63" s="90"/>
      <c r="G63" s="234"/>
      <c r="H63" s="90"/>
      <c r="I63" s="90"/>
      <c r="K63" s="66" t="s">
        <v>408</v>
      </c>
      <c r="L63" s="20"/>
      <c r="M63" s="290"/>
      <c r="N63" s="234"/>
      <c r="O63" s="234"/>
      <c r="P63" s="234"/>
    </row>
    <row r="64" spans="2:20" ht="20.25">
      <c r="B64" s="232"/>
      <c r="C64" s="232"/>
      <c r="D64" s="232"/>
      <c r="F64" s="90"/>
      <c r="G64" s="234"/>
      <c r="H64" s="90"/>
      <c r="I64" s="90"/>
      <c r="J64" s="90"/>
      <c r="K64" s="234"/>
      <c r="L64" s="90"/>
      <c r="M64" s="90"/>
      <c r="N64" s="234"/>
      <c r="O64" s="66" t="s">
        <v>51</v>
      </c>
      <c r="P64" s="90"/>
      <c r="Q64" s="90"/>
      <c r="R64" s="90"/>
      <c r="S64" s="17"/>
      <c r="T64" s="17"/>
    </row>
    <row r="65" spans="2:20" ht="20.25">
      <c r="B65" s="318" t="s">
        <v>243</v>
      </c>
      <c r="C65" s="233"/>
      <c r="D65" s="233"/>
      <c r="E65" s="237"/>
      <c r="F65" s="90"/>
      <c r="G65" s="234"/>
      <c r="H65" s="90"/>
      <c r="I65" s="90"/>
      <c r="J65" s="90"/>
      <c r="K65" s="234"/>
      <c r="L65" s="32"/>
      <c r="M65" s="90"/>
      <c r="N65" s="234"/>
      <c r="O65" s="66"/>
      <c r="P65" s="90" t="s">
        <v>156</v>
      </c>
      <c r="Q65" s="90"/>
      <c r="R65" s="90"/>
      <c r="S65" s="17"/>
      <c r="T65" s="17"/>
    </row>
    <row r="66" spans="2:20" ht="20.25">
      <c r="B66" s="233"/>
      <c r="C66" s="233"/>
      <c r="D66" s="90" t="s">
        <v>223</v>
      </c>
      <c r="E66" s="237"/>
      <c r="F66" s="90"/>
      <c r="G66" s="234"/>
      <c r="H66" s="90"/>
      <c r="I66" s="90"/>
      <c r="J66" s="90"/>
      <c r="K66" s="234"/>
      <c r="L66" s="32"/>
      <c r="M66" s="90"/>
      <c r="N66" s="234"/>
      <c r="O66" s="234"/>
      <c r="P66" s="234"/>
      <c r="Q66" s="234"/>
      <c r="R66" s="90"/>
      <c r="S66" s="90"/>
      <c r="T66" s="90"/>
    </row>
    <row r="67" spans="2:20" ht="20.25">
      <c r="B67" s="233"/>
      <c r="C67" s="233"/>
      <c r="D67" s="119" t="s">
        <v>222</v>
      </c>
      <c r="E67" s="234"/>
      <c r="F67" s="90"/>
      <c r="G67" s="234"/>
      <c r="H67" s="90"/>
      <c r="I67" s="90"/>
      <c r="J67" s="90"/>
      <c r="K67" s="234"/>
      <c r="L67" s="32"/>
      <c r="M67" s="90"/>
      <c r="N67" s="234"/>
      <c r="O67" s="234"/>
      <c r="P67" s="234"/>
      <c r="Q67" s="234"/>
      <c r="R67" s="90"/>
      <c r="S67" s="90"/>
      <c r="T67" s="90"/>
    </row>
    <row r="68" spans="2:20" ht="20.25">
      <c r="B68" s="233"/>
      <c r="C68" s="233"/>
      <c r="D68" s="119" t="s">
        <v>244</v>
      </c>
      <c r="E68" s="237"/>
      <c r="F68" s="90"/>
      <c r="G68" s="234"/>
      <c r="H68" s="90"/>
      <c r="I68" s="90"/>
      <c r="J68" s="90"/>
      <c r="K68" s="234"/>
      <c r="L68" s="32"/>
      <c r="M68" s="90"/>
      <c r="N68" s="234"/>
      <c r="O68" s="234"/>
      <c r="P68" s="234"/>
      <c r="Q68" s="234"/>
      <c r="R68" s="90"/>
      <c r="S68" s="90"/>
      <c r="T68" s="90"/>
    </row>
    <row r="69" spans="2:20" ht="20.25">
      <c r="B69" s="233"/>
      <c r="C69" s="233"/>
      <c r="D69" s="90" t="s">
        <v>410</v>
      </c>
      <c r="E69" s="302"/>
      <c r="F69" s="90"/>
      <c r="G69" s="234"/>
      <c r="H69" s="90"/>
      <c r="I69" s="90"/>
      <c r="J69" s="90"/>
      <c r="K69" s="234"/>
      <c r="L69" s="32"/>
      <c r="M69" s="90"/>
      <c r="N69" s="234"/>
      <c r="O69" s="234"/>
      <c r="P69" s="234"/>
      <c r="Q69" s="234"/>
      <c r="R69" s="90"/>
      <c r="S69" s="90"/>
      <c r="T69" s="90"/>
    </row>
    <row r="70" spans="2:20" ht="20.25">
      <c r="B70" s="232"/>
      <c r="C70" s="119"/>
      <c r="D70" s="90" t="s">
        <v>411</v>
      </c>
      <c r="E70" s="302"/>
      <c r="F70" s="90"/>
      <c r="G70" s="234"/>
      <c r="H70" s="90"/>
      <c r="I70" s="90"/>
      <c r="J70" s="90"/>
      <c r="K70" s="234"/>
      <c r="L70" s="90"/>
      <c r="M70" s="90"/>
      <c r="N70" s="234"/>
      <c r="O70" s="234"/>
      <c r="P70" s="234"/>
      <c r="Q70" s="234"/>
      <c r="R70" s="90"/>
      <c r="S70" s="90"/>
      <c r="T70" s="90"/>
    </row>
    <row r="71" spans="7:20" ht="20.25">
      <c r="G71" s="234"/>
      <c r="H71" s="90"/>
      <c r="I71" s="90"/>
      <c r="J71" s="90"/>
      <c r="K71" s="234"/>
      <c r="L71" s="90"/>
      <c r="M71" s="90"/>
      <c r="N71" s="234"/>
      <c r="O71" s="234"/>
      <c r="P71" s="234"/>
      <c r="Q71" s="234"/>
      <c r="R71" s="90"/>
      <c r="S71" s="90"/>
      <c r="T71" s="90"/>
    </row>
    <row r="72" spans="2:20" ht="20.25">
      <c r="B72" s="20" t="s">
        <v>404</v>
      </c>
      <c r="C72" s="291"/>
      <c r="D72" s="20"/>
      <c r="E72" s="302"/>
      <c r="F72" s="90"/>
      <c r="G72" s="234"/>
      <c r="H72" s="90"/>
      <c r="I72" s="90"/>
      <c r="J72" s="90"/>
      <c r="K72" s="234"/>
      <c r="L72" s="90"/>
      <c r="M72" s="90"/>
      <c r="N72" s="234"/>
      <c r="O72" s="234"/>
      <c r="P72" s="234"/>
      <c r="Q72" s="234"/>
      <c r="R72" s="90"/>
      <c r="S72" s="90"/>
      <c r="T72" s="90"/>
    </row>
    <row r="73" spans="2:20" ht="20.25">
      <c r="B73" s="291" t="s">
        <v>406</v>
      </c>
      <c r="C73" s="291"/>
      <c r="D73" s="254"/>
      <c r="F73" s="232"/>
      <c r="H73" s="232"/>
      <c r="I73" s="232"/>
      <c r="J73" s="232"/>
      <c r="L73" s="232"/>
      <c r="M73" s="232"/>
      <c r="N73" s="236"/>
      <c r="P73" s="236"/>
      <c r="Q73" s="236"/>
      <c r="R73" s="232"/>
      <c r="S73" s="232"/>
      <c r="T73" s="232"/>
    </row>
    <row r="74" spans="2:4" ht="20.25">
      <c r="B74" s="20" t="s">
        <v>407</v>
      </c>
      <c r="C74" s="20"/>
      <c r="D74" s="291"/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8:J8"/>
    <mergeCell ref="K8:N8"/>
    <mergeCell ref="O8:R8"/>
    <mergeCell ref="S8:X8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Width="2" fitToHeight="1" horizontalDpi="1200" verticalDpi="1200" orientation="landscape" paperSize="9" scale="3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51"/>
  <sheetViews>
    <sheetView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140625" style="224" customWidth="1"/>
    <col min="2" max="2" width="3.8515625" style="224" customWidth="1"/>
    <col min="3" max="3" width="20.00390625" style="224" customWidth="1"/>
    <col min="4" max="4" width="23.7109375" style="224" customWidth="1"/>
    <col min="5" max="5" width="9.57421875" style="224" customWidth="1"/>
    <col min="6" max="6" width="11.00390625" style="224" customWidth="1"/>
    <col min="7" max="7" width="7.00390625" style="224" customWidth="1"/>
    <col min="8" max="8" width="5.421875" style="224" customWidth="1"/>
    <col min="9" max="9" width="7.7109375" style="224" customWidth="1"/>
    <col min="10" max="10" width="4.8515625" style="224" customWidth="1"/>
    <col min="11" max="11" width="6.7109375" style="224" customWidth="1"/>
    <col min="12" max="12" width="4.00390625" style="224" customWidth="1"/>
    <col min="13" max="13" width="8.28125" style="224" customWidth="1"/>
    <col min="14" max="14" width="3.8515625" style="224" customWidth="1"/>
    <col min="15" max="15" width="9.140625" style="227" customWidth="1"/>
    <col min="16" max="16" width="5.00390625" style="227" customWidth="1"/>
    <col min="17" max="17" width="6.7109375" style="227" customWidth="1"/>
    <col min="18" max="18" width="5.140625" style="227" customWidth="1"/>
    <col min="19" max="19" width="7.8515625" style="224" customWidth="1"/>
    <col min="20" max="20" width="4.421875" style="224" customWidth="1"/>
    <col min="21" max="21" width="7.7109375" style="224" customWidth="1"/>
    <col min="22" max="22" width="3.7109375" style="224" customWidth="1"/>
    <col min="23" max="23" width="12.140625" style="224" customWidth="1"/>
    <col min="24" max="24" width="4.7109375" style="224" customWidth="1"/>
    <col min="25" max="25" width="9.00390625" style="224" customWidth="1"/>
    <col min="26" max="26" width="7.00390625" style="224" customWidth="1"/>
    <col min="27" max="27" width="5.140625" style="224" customWidth="1"/>
    <col min="28" max="28" width="10.28125" style="224" customWidth="1"/>
    <col min="29" max="29" width="10.140625" style="224" customWidth="1"/>
    <col min="30" max="16384" width="11.421875" style="224" customWidth="1"/>
  </cols>
  <sheetData>
    <row r="1" spans="2:12" ht="17.25" customHeight="1">
      <c r="B1" s="6" t="s">
        <v>9</v>
      </c>
      <c r="C1" s="7"/>
      <c r="D1" s="7"/>
      <c r="E1" s="7"/>
      <c r="F1" s="7"/>
      <c r="G1" s="7"/>
      <c r="H1" s="7"/>
      <c r="I1" s="7"/>
      <c r="J1" s="7"/>
      <c r="K1" s="7"/>
      <c r="L1" s="8"/>
    </row>
    <row r="2" spans="2:12" ht="18" customHeight="1">
      <c r="B2" s="6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5.75" customHeight="1">
      <c r="B3" s="6" t="s">
        <v>11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18.7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8.75">
      <c r="B5" s="9"/>
      <c r="C5" s="9"/>
      <c r="D5" s="12" t="s">
        <v>177</v>
      </c>
      <c r="E5" s="12"/>
      <c r="F5" s="12"/>
      <c r="G5" s="9"/>
      <c r="H5" s="4"/>
      <c r="I5" s="4"/>
      <c r="J5" s="4"/>
      <c r="K5" s="4"/>
      <c r="L5" s="4"/>
    </row>
    <row r="6" spans="2:12" ht="18.75" customHeight="1">
      <c r="B6" s="9"/>
      <c r="C6" s="9"/>
      <c r="D6" s="12" t="s">
        <v>119</v>
      </c>
      <c r="E6" s="12"/>
      <c r="F6" s="12"/>
      <c r="G6" s="9"/>
      <c r="H6" s="4"/>
      <c r="I6" s="4"/>
      <c r="J6" s="4"/>
      <c r="K6" s="4"/>
      <c r="L6" s="4"/>
    </row>
    <row r="7" spans="2:12" ht="18.75" customHeight="1">
      <c r="B7" s="9"/>
      <c r="C7" s="9"/>
      <c r="D7" s="12" t="s">
        <v>77</v>
      </c>
      <c r="E7" s="12"/>
      <c r="F7" s="12"/>
      <c r="G7" s="9"/>
      <c r="H7" s="4"/>
      <c r="I7" s="4"/>
      <c r="J7" s="4"/>
      <c r="K7" s="4"/>
      <c r="L7" s="4"/>
    </row>
    <row r="8" spans="2:12" ht="18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28" ht="21" customHeight="1" thickBot="1">
      <c r="B9" s="42"/>
      <c r="C9" s="42"/>
      <c r="D9" s="42"/>
      <c r="E9" s="450" t="s">
        <v>64</v>
      </c>
      <c r="F9" s="451"/>
      <c r="G9" s="451"/>
      <c r="H9" s="451"/>
      <c r="I9" s="452"/>
      <c r="J9" s="453"/>
      <c r="K9" s="450" t="s">
        <v>20</v>
      </c>
      <c r="L9" s="451"/>
      <c r="M9" s="451"/>
      <c r="N9" s="454"/>
      <c r="O9" s="450" t="s">
        <v>46</v>
      </c>
      <c r="P9" s="451"/>
      <c r="Q9" s="451"/>
      <c r="R9" s="454"/>
      <c r="S9" s="450" t="s">
        <v>47</v>
      </c>
      <c r="T9" s="451"/>
      <c r="U9" s="451"/>
      <c r="V9" s="451"/>
      <c r="W9" s="451"/>
      <c r="X9" s="454"/>
      <c r="Y9" s="221" t="s">
        <v>22</v>
      </c>
      <c r="Z9" s="222"/>
      <c r="AA9" s="223"/>
      <c r="AB9" s="43"/>
    </row>
    <row r="10" spans="2:29" ht="240" customHeight="1" thickBot="1">
      <c r="B10" s="48" t="s">
        <v>0</v>
      </c>
      <c r="C10" s="48" t="s">
        <v>1</v>
      </c>
      <c r="D10" s="49" t="s">
        <v>2</v>
      </c>
      <c r="E10" s="70" t="s">
        <v>78</v>
      </c>
      <c r="F10" s="59" t="s">
        <v>79</v>
      </c>
      <c r="G10" s="70" t="s">
        <v>80</v>
      </c>
      <c r="H10" s="148" t="s">
        <v>27</v>
      </c>
      <c r="I10" s="149" t="s">
        <v>35</v>
      </c>
      <c r="J10" s="150" t="s">
        <v>81</v>
      </c>
      <c r="K10" s="151" t="s">
        <v>82</v>
      </c>
      <c r="L10" s="59" t="s">
        <v>79</v>
      </c>
      <c r="M10" s="149" t="s">
        <v>21</v>
      </c>
      <c r="N10" s="150" t="s">
        <v>167</v>
      </c>
      <c r="O10" s="125" t="s">
        <v>83</v>
      </c>
      <c r="P10" s="59" t="s">
        <v>28</v>
      </c>
      <c r="Q10" s="149" t="s">
        <v>43</v>
      </c>
      <c r="R10" s="150" t="s">
        <v>84</v>
      </c>
      <c r="S10" s="70" t="s">
        <v>85</v>
      </c>
      <c r="T10" s="59" t="s">
        <v>30</v>
      </c>
      <c r="U10" s="125" t="s">
        <v>70</v>
      </c>
      <c r="V10" s="148" t="s">
        <v>30</v>
      </c>
      <c r="W10" s="149" t="s">
        <v>73</v>
      </c>
      <c r="X10" s="150" t="s">
        <v>74</v>
      </c>
      <c r="Y10" s="152" t="s">
        <v>32</v>
      </c>
      <c r="Z10" s="71" t="s">
        <v>33</v>
      </c>
      <c r="AA10" s="71" t="s">
        <v>34</v>
      </c>
      <c r="AB10" s="27"/>
      <c r="AC10" s="11"/>
    </row>
    <row r="11" spans="2:28" ht="18.75">
      <c r="B11" s="33">
        <v>1</v>
      </c>
      <c r="C11" s="52" t="s">
        <v>59</v>
      </c>
      <c r="D11" s="111" t="s">
        <v>141</v>
      </c>
      <c r="E11" s="34">
        <v>68</v>
      </c>
      <c r="F11" s="109">
        <v>7</v>
      </c>
      <c r="G11" s="108">
        <v>33.66</v>
      </c>
      <c r="H11" s="35">
        <v>6</v>
      </c>
      <c r="I11" s="103">
        <f aca="true" t="shared" si="0" ref="I11:I33">(E11+G11)/6</f>
        <v>16.94333333333333</v>
      </c>
      <c r="J11" s="100">
        <f aca="true" t="shared" si="1" ref="J11:J16">F11+H11</f>
        <v>13</v>
      </c>
      <c r="K11" s="34">
        <v>71.66666666666667</v>
      </c>
      <c r="L11" s="35">
        <v>7</v>
      </c>
      <c r="M11" s="103">
        <f aca="true" t="shared" si="2" ref="M11:M33">K11/4</f>
        <v>17.916666666666668</v>
      </c>
      <c r="N11" s="100">
        <v>7</v>
      </c>
      <c r="O11" s="60">
        <v>35.66</v>
      </c>
      <c r="P11" s="61">
        <v>4</v>
      </c>
      <c r="Q11" s="94">
        <f aca="true" t="shared" si="3" ref="Q11:Q33">O11/2</f>
        <v>17.83</v>
      </c>
      <c r="R11" s="87">
        <f aca="true" t="shared" si="4" ref="R11:R33">P11</f>
        <v>4</v>
      </c>
      <c r="S11" s="34">
        <v>17</v>
      </c>
      <c r="T11" s="109">
        <v>3</v>
      </c>
      <c r="U11" s="108">
        <v>14</v>
      </c>
      <c r="V11" s="35">
        <v>3</v>
      </c>
      <c r="W11" s="103">
        <f aca="true" t="shared" si="5" ref="W11:W33">(S11+U11)/2</f>
        <v>15.5</v>
      </c>
      <c r="X11" s="100">
        <f>V11+T11</f>
        <v>6</v>
      </c>
      <c r="Y11" s="57">
        <f aca="true" t="shared" si="6" ref="Y11:Y33">(U11+S11+O11+K11+G11+E11)</f>
        <v>239.98666666666665</v>
      </c>
      <c r="Z11" s="115">
        <f aca="true" t="shared" si="7" ref="Z11:Z33">Y11/14</f>
        <v>17.14190476190476</v>
      </c>
      <c r="AA11" s="45">
        <f>J11+N11+R11+X11</f>
        <v>30</v>
      </c>
      <c r="AB11" s="159" t="s">
        <v>162</v>
      </c>
    </row>
    <row r="12" spans="2:28" ht="18.75">
      <c r="B12" s="39">
        <v>2</v>
      </c>
      <c r="C12" s="53" t="s">
        <v>132</v>
      </c>
      <c r="D12" s="112" t="s">
        <v>133</v>
      </c>
      <c r="E12" s="28">
        <v>68</v>
      </c>
      <c r="F12" s="107">
        <v>7</v>
      </c>
      <c r="G12" s="106">
        <v>34</v>
      </c>
      <c r="H12" s="29">
        <v>6</v>
      </c>
      <c r="I12" s="104">
        <f t="shared" si="0"/>
        <v>17</v>
      </c>
      <c r="J12" s="101">
        <f t="shared" si="1"/>
        <v>13</v>
      </c>
      <c r="K12" s="28">
        <v>69.5</v>
      </c>
      <c r="L12" s="29">
        <v>7</v>
      </c>
      <c r="M12" s="104">
        <f t="shared" si="2"/>
        <v>17.375</v>
      </c>
      <c r="N12" s="101">
        <v>7</v>
      </c>
      <c r="O12" s="55">
        <v>32</v>
      </c>
      <c r="P12" s="56">
        <v>4</v>
      </c>
      <c r="Q12" s="95">
        <f t="shared" si="3"/>
        <v>16</v>
      </c>
      <c r="R12" s="88">
        <f t="shared" si="4"/>
        <v>4</v>
      </c>
      <c r="S12" s="28">
        <v>14.5</v>
      </c>
      <c r="T12" s="107">
        <v>3</v>
      </c>
      <c r="U12" s="106">
        <v>14</v>
      </c>
      <c r="V12" s="29">
        <v>3</v>
      </c>
      <c r="W12" s="104">
        <f t="shared" si="5"/>
        <v>14.25</v>
      </c>
      <c r="X12" s="101">
        <f>V12+T12</f>
        <v>6</v>
      </c>
      <c r="Y12" s="44">
        <f t="shared" si="6"/>
        <v>232</v>
      </c>
      <c r="Z12" s="116">
        <f t="shared" si="7"/>
        <v>16.571428571428573</v>
      </c>
      <c r="AA12" s="46">
        <f>J12+N12+R12+X12</f>
        <v>30</v>
      </c>
      <c r="AB12" s="160" t="s">
        <v>162</v>
      </c>
    </row>
    <row r="13" spans="2:28" ht="18.75">
      <c r="B13" s="39">
        <v>3</v>
      </c>
      <c r="C13" s="53" t="s">
        <v>143</v>
      </c>
      <c r="D13" s="112" t="s">
        <v>144</v>
      </c>
      <c r="E13" s="28">
        <v>48</v>
      </c>
      <c r="F13" s="107">
        <v>7</v>
      </c>
      <c r="G13" s="106">
        <v>33.32</v>
      </c>
      <c r="H13" s="29">
        <v>6</v>
      </c>
      <c r="I13" s="104">
        <f t="shared" si="0"/>
        <v>13.553333333333333</v>
      </c>
      <c r="J13" s="101">
        <f t="shared" si="1"/>
        <v>13</v>
      </c>
      <c r="K13" s="28">
        <v>66</v>
      </c>
      <c r="L13" s="29">
        <v>7</v>
      </c>
      <c r="M13" s="104">
        <f t="shared" si="2"/>
        <v>16.5</v>
      </c>
      <c r="N13" s="101">
        <f aca="true" t="shared" si="8" ref="N13:N33">L13</f>
        <v>7</v>
      </c>
      <c r="O13" s="55">
        <v>31.66</v>
      </c>
      <c r="P13" s="56">
        <v>4</v>
      </c>
      <c r="Q13" s="95">
        <f t="shared" si="3"/>
        <v>15.83</v>
      </c>
      <c r="R13" s="88">
        <f t="shared" si="4"/>
        <v>4</v>
      </c>
      <c r="S13" s="55">
        <v>10</v>
      </c>
      <c r="T13" s="78">
        <v>3</v>
      </c>
      <c r="U13" s="106">
        <v>13</v>
      </c>
      <c r="V13" s="29">
        <v>3</v>
      </c>
      <c r="W13" s="104">
        <f t="shared" si="5"/>
        <v>11.5</v>
      </c>
      <c r="X13" s="101">
        <v>6</v>
      </c>
      <c r="Y13" s="44">
        <f t="shared" si="6"/>
        <v>201.98</v>
      </c>
      <c r="Z13" s="116">
        <f t="shared" si="7"/>
        <v>14.427142857142856</v>
      </c>
      <c r="AA13" s="46">
        <f>J13+N13+R13+X13</f>
        <v>30</v>
      </c>
      <c r="AB13" s="160" t="s">
        <v>162</v>
      </c>
    </row>
    <row r="14" spans="2:28" ht="18.75">
      <c r="B14" s="39">
        <v>4</v>
      </c>
      <c r="C14" s="53" t="s">
        <v>125</v>
      </c>
      <c r="D14" s="112" t="s">
        <v>120</v>
      </c>
      <c r="E14" s="28">
        <v>54</v>
      </c>
      <c r="F14" s="107">
        <v>7</v>
      </c>
      <c r="G14" s="106">
        <v>25.32</v>
      </c>
      <c r="H14" s="29">
        <v>6</v>
      </c>
      <c r="I14" s="104">
        <f t="shared" si="0"/>
        <v>13.219999999999999</v>
      </c>
      <c r="J14" s="101">
        <f t="shared" si="1"/>
        <v>13</v>
      </c>
      <c r="K14" s="28">
        <v>57.333333333333336</v>
      </c>
      <c r="L14" s="29">
        <v>7</v>
      </c>
      <c r="M14" s="104">
        <f t="shared" si="2"/>
        <v>14.333333333333334</v>
      </c>
      <c r="N14" s="101">
        <f t="shared" si="8"/>
        <v>7</v>
      </c>
      <c r="O14" s="55">
        <v>29.66</v>
      </c>
      <c r="P14" s="56">
        <v>4</v>
      </c>
      <c r="Q14" s="95">
        <f t="shared" si="3"/>
        <v>14.83</v>
      </c>
      <c r="R14" s="88">
        <f t="shared" si="4"/>
        <v>4</v>
      </c>
      <c r="S14" s="28">
        <v>11.5</v>
      </c>
      <c r="T14" s="107">
        <v>3</v>
      </c>
      <c r="U14" s="106">
        <v>12</v>
      </c>
      <c r="V14" s="29">
        <v>3</v>
      </c>
      <c r="W14" s="104">
        <f t="shared" si="5"/>
        <v>11.75</v>
      </c>
      <c r="X14" s="101">
        <f>V14+T14</f>
        <v>6</v>
      </c>
      <c r="Y14" s="44">
        <f t="shared" si="6"/>
        <v>189.81333333333333</v>
      </c>
      <c r="Z14" s="116">
        <f t="shared" si="7"/>
        <v>13.558095238095238</v>
      </c>
      <c r="AA14" s="46">
        <f>J14+N14+R14+X14</f>
        <v>30</v>
      </c>
      <c r="AB14" s="160" t="s">
        <v>162</v>
      </c>
    </row>
    <row r="15" spans="2:28" ht="18.75">
      <c r="B15" s="39">
        <v>5</v>
      </c>
      <c r="C15" s="53" t="s">
        <v>150</v>
      </c>
      <c r="D15" s="112" t="s">
        <v>151</v>
      </c>
      <c r="E15" s="28">
        <v>62</v>
      </c>
      <c r="F15" s="107">
        <v>7</v>
      </c>
      <c r="G15" s="106">
        <v>22</v>
      </c>
      <c r="H15" s="29">
        <v>6</v>
      </c>
      <c r="I15" s="104">
        <f t="shared" si="0"/>
        <v>14</v>
      </c>
      <c r="J15" s="101">
        <f t="shared" si="1"/>
        <v>13</v>
      </c>
      <c r="K15" s="28">
        <v>63.666666666666664</v>
      </c>
      <c r="L15" s="29">
        <v>7</v>
      </c>
      <c r="M15" s="104">
        <f t="shared" si="2"/>
        <v>15.916666666666666</v>
      </c>
      <c r="N15" s="101">
        <f t="shared" si="8"/>
        <v>7</v>
      </c>
      <c r="O15" s="55">
        <v>20.34</v>
      </c>
      <c r="P15" s="56">
        <v>4</v>
      </c>
      <c r="Q15" s="95">
        <f t="shared" si="3"/>
        <v>10.17</v>
      </c>
      <c r="R15" s="88">
        <f t="shared" si="4"/>
        <v>4</v>
      </c>
      <c r="S15" s="146">
        <v>9.5</v>
      </c>
      <c r="T15" s="131">
        <v>0</v>
      </c>
      <c r="U15" s="106">
        <v>11</v>
      </c>
      <c r="V15" s="29">
        <v>3</v>
      </c>
      <c r="W15" s="104">
        <f t="shared" si="5"/>
        <v>10.25</v>
      </c>
      <c r="X15" s="101">
        <v>6</v>
      </c>
      <c r="Y15" s="44">
        <f t="shared" si="6"/>
        <v>188.50666666666666</v>
      </c>
      <c r="Z15" s="116">
        <f t="shared" si="7"/>
        <v>13.464761904761904</v>
      </c>
      <c r="AA15" s="46">
        <v>30</v>
      </c>
      <c r="AB15" s="160" t="s">
        <v>162</v>
      </c>
    </row>
    <row r="16" spans="2:28" ht="18.75">
      <c r="B16" s="39">
        <v>6</v>
      </c>
      <c r="C16" s="53" t="s">
        <v>126</v>
      </c>
      <c r="D16" s="112" t="s">
        <v>127</v>
      </c>
      <c r="E16" s="28">
        <v>57</v>
      </c>
      <c r="F16" s="107">
        <v>7</v>
      </c>
      <c r="G16" s="106">
        <v>21.66</v>
      </c>
      <c r="H16" s="29">
        <v>6</v>
      </c>
      <c r="I16" s="104">
        <f t="shared" si="0"/>
        <v>13.11</v>
      </c>
      <c r="J16" s="101">
        <f t="shared" si="1"/>
        <v>13</v>
      </c>
      <c r="K16" s="28">
        <v>61.833333333333336</v>
      </c>
      <c r="L16" s="29">
        <v>7</v>
      </c>
      <c r="M16" s="104">
        <f t="shared" si="2"/>
        <v>15.458333333333334</v>
      </c>
      <c r="N16" s="101">
        <f t="shared" si="8"/>
        <v>7</v>
      </c>
      <c r="O16" s="55">
        <v>25.66</v>
      </c>
      <c r="P16" s="56">
        <v>4</v>
      </c>
      <c r="Q16" s="95">
        <f t="shared" si="3"/>
        <v>12.83</v>
      </c>
      <c r="R16" s="88">
        <f t="shared" si="4"/>
        <v>4</v>
      </c>
      <c r="S16" s="146">
        <v>7.5</v>
      </c>
      <c r="T16" s="131">
        <v>0</v>
      </c>
      <c r="U16" s="106">
        <v>12</v>
      </c>
      <c r="V16" s="29">
        <v>3</v>
      </c>
      <c r="W16" s="105">
        <f t="shared" si="5"/>
        <v>9.75</v>
      </c>
      <c r="X16" s="147">
        <f>V16+T16</f>
        <v>3</v>
      </c>
      <c r="Y16" s="44">
        <f t="shared" si="6"/>
        <v>185.65333333333334</v>
      </c>
      <c r="Z16" s="116">
        <f t="shared" si="7"/>
        <v>13.26095238095238</v>
      </c>
      <c r="AA16" s="46">
        <v>30</v>
      </c>
      <c r="AB16" s="160" t="s">
        <v>162</v>
      </c>
    </row>
    <row r="17" spans="2:28" ht="18.75">
      <c r="B17" s="39">
        <v>7</v>
      </c>
      <c r="C17" s="53" t="s">
        <v>134</v>
      </c>
      <c r="D17" s="112" t="s">
        <v>135</v>
      </c>
      <c r="E17" s="28">
        <v>51</v>
      </c>
      <c r="F17" s="107">
        <v>7</v>
      </c>
      <c r="G17" s="130">
        <v>19.32</v>
      </c>
      <c r="H17" s="133">
        <v>0</v>
      </c>
      <c r="I17" s="104">
        <f t="shared" si="0"/>
        <v>11.719999999999999</v>
      </c>
      <c r="J17" s="101">
        <v>13</v>
      </c>
      <c r="K17" s="28">
        <v>61.333333333333336</v>
      </c>
      <c r="L17" s="29">
        <v>7</v>
      </c>
      <c r="M17" s="104">
        <f t="shared" si="2"/>
        <v>15.333333333333334</v>
      </c>
      <c r="N17" s="101">
        <f t="shared" si="8"/>
        <v>7</v>
      </c>
      <c r="O17" s="55">
        <v>26</v>
      </c>
      <c r="P17" s="56">
        <v>4</v>
      </c>
      <c r="Q17" s="95">
        <f t="shared" si="3"/>
        <v>13</v>
      </c>
      <c r="R17" s="88">
        <f t="shared" si="4"/>
        <v>4</v>
      </c>
      <c r="S17" s="28">
        <v>13.75</v>
      </c>
      <c r="T17" s="107">
        <v>3</v>
      </c>
      <c r="U17" s="106">
        <v>13</v>
      </c>
      <c r="V17" s="29">
        <v>3</v>
      </c>
      <c r="W17" s="104">
        <f t="shared" si="5"/>
        <v>13.375</v>
      </c>
      <c r="X17" s="101">
        <f>V17+T17</f>
        <v>6</v>
      </c>
      <c r="Y17" s="44">
        <f t="shared" si="6"/>
        <v>184.40333333333334</v>
      </c>
      <c r="Z17" s="116">
        <f t="shared" si="7"/>
        <v>13.171666666666667</v>
      </c>
      <c r="AA17" s="46">
        <f>J17+N17+R17+X17</f>
        <v>30</v>
      </c>
      <c r="AB17" s="160" t="s">
        <v>162</v>
      </c>
    </row>
    <row r="18" spans="2:28" ht="18.75">
      <c r="B18" s="39">
        <v>8</v>
      </c>
      <c r="C18" s="53" t="s">
        <v>139</v>
      </c>
      <c r="D18" s="112" t="s">
        <v>140</v>
      </c>
      <c r="E18" s="28">
        <v>50</v>
      </c>
      <c r="F18" s="107">
        <v>7</v>
      </c>
      <c r="G18" s="106">
        <v>20.66</v>
      </c>
      <c r="H18" s="29">
        <v>6</v>
      </c>
      <c r="I18" s="104">
        <f t="shared" si="0"/>
        <v>11.776666666666666</v>
      </c>
      <c r="J18" s="101">
        <f>F18+H18</f>
        <v>13</v>
      </c>
      <c r="K18" s="28">
        <v>63.5</v>
      </c>
      <c r="L18" s="29">
        <v>7</v>
      </c>
      <c r="M18" s="104">
        <f t="shared" si="2"/>
        <v>15.875</v>
      </c>
      <c r="N18" s="101">
        <f t="shared" si="8"/>
        <v>7</v>
      </c>
      <c r="O18" s="55">
        <v>24</v>
      </c>
      <c r="P18" s="56">
        <v>4</v>
      </c>
      <c r="Q18" s="95">
        <f t="shared" si="3"/>
        <v>12</v>
      </c>
      <c r="R18" s="88">
        <f t="shared" si="4"/>
        <v>4</v>
      </c>
      <c r="S18" s="28">
        <v>14</v>
      </c>
      <c r="T18" s="107">
        <v>3</v>
      </c>
      <c r="U18" s="106">
        <v>12</v>
      </c>
      <c r="V18" s="29">
        <v>3</v>
      </c>
      <c r="W18" s="104">
        <f t="shared" si="5"/>
        <v>13</v>
      </c>
      <c r="X18" s="101">
        <f>V18+T18</f>
        <v>6</v>
      </c>
      <c r="Y18" s="44">
        <f t="shared" si="6"/>
        <v>184.16</v>
      </c>
      <c r="Z18" s="116">
        <f t="shared" si="7"/>
        <v>13.154285714285715</v>
      </c>
      <c r="AA18" s="46">
        <f>J18+N18+R18+X18</f>
        <v>30</v>
      </c>
      <c r="AB18" s="160" t="s">
        <v>162</v>
      </c>
    </row>
    <row r="19" spans="2:28" ht="18.75">
      <c r="B19" s="39">
        <v>9</v>
      </c>
      <c r="C19" s="53" t="s">
        <v>131</v>
      </c>
      <c r="D19" s="112" t="s">
        <v>101</v>
      </c>
      <c r="E19" s="28">
        <v>48</v>
      </c>
      <c r="F19" s="107">
        <v>7</v>
      </c>
      <c r="G19" s="106">
        <v>27.32</v>
      </c>
      <c r="H19" s="29">
        <v>6</v>
      </c>
      <c r="I19" s="104">
        <f t="shared" si="0"/>
        <v>12.553333333333333</v>
      </c>
      <c r="J19" s="101">
        <f>F19+H19</f>
        <v>13</v>
      </c>
      <c r="K19" s="28">
        <v>63.166666666666664</v>
      </c>
      <c r="L19" s="29">
        <v>7</v>
      </c>
      <c r="M19" s="104">
        <f t="shared" si="2"/>
        <v>15.791666666666666</v>
      </c>
      <c r="N19" s="101">
        <f t="shared" si="8"/>
        <v>7</v>
      </c>
      <c r="O19" s="55">
        <v>23</v>
      </c>
      <c r="P19" s="56">
        <v>4</v>
      </c>
      <c r="Q19" s="95">
        <f t="shared" si="3"/>
        <v>11.5</v>
      </c>
      <c r="R19" s="88">
        <f t="shared" si="4"/>
        <v>4</v>
      </c>
      <c r="S19" s="146">
        <v>7.75</v>
      </c>
      <c r="T19" s="131">
        <v>0</v>
      </c>
      <c r="U19" s="106">
        <v>12</v>
      </c>
      <c r="V19" s="29">
        <v>3</v>
      </c>
      <c r="W19" s="105">
        <f t="shared" si="5"/>
        <v>9.875</v>
      </c>
      <c r="X19" s="147">
        <f>V19+T19</f>
        <v>3</v>
      </c>
      <c r="Y19" s="44">
        <f t="shared" si="6"/>
        <v>181.23666666666665</v>
      </c>
      <c r="Z19" s="116">
        <f t="shared" si="7"/>
        <v>12.945476190476189</v>
      </c>
      <c r="AA19" s="46">
        <v>30</v>
      </c>
      <c r="AB19" s="160" t="s">
        <v>162</v>
      </c>
    </row>
    <row r="20" spans="2:28" ht="18.75">
      <c r="B20" s="39">
        <v>10</v>
      </c>
      <c r="C20" s="53" t="s">
        <v>154</v>
      </c>
      <c r="D20" s="112" t="s">
        <v>121</v>
      </c>
      <c r="E20" s="28">
        <v>52</v>
      </c>
      <c r="F20" s="107">
        <v>7</v>
      </c>
      <c r="G20" s="130">
        <v>18.66</v>
      </c>
      <c r="H20" s="133">
        <v>0</v>
      </c>
      <c r="I20" s="104">
        <f t="shared" si="0"/>
        <v>11.776666666666666</v>
      </c>
      <c r="J20" s="101">
        <v>13</v>
      </c>
      <c r="K20" s="28">
        <v>61.333333333333336</v>
      </c>
      <c r="L20" s="29">
        <v>7</v>
      </c>
      <c r="M20" s="104">
        <f t="shared" si="2"/>
        <v>15.333333333333334</v>
      </c>
      <c r="N20" s="101">
        <f t="shared" si="8"/>
        <v>7</v>
      </c>
      <c r="O20" s="55">
        <v>22.66</v>
      </c>
      <c r="P20" s="56">
        <v>4</v>
      </c>
      <c r="Q20" s="95">
        <f t="shared" si="3"/>
        <v>11.33</v>
      </c>
      <c r="R20" s="88">
        <f t="shared" si="4"/>
        <v>4</v>
      </c>
      <c r="S20" s="28">
        <v>11</v>
      </c>
      <c r="T20" s="107">
        <v>3</v>
      </c>
      <c r="U20" s="106">
        <v>13</v>
      </c>
      <c r="V20" s="29">
        <v>3</v>
      </c>
      <c r="W20" s="104">
        <f t="shared" si="5"/>
        <v>12</v>
      </c>
      <c r="X20" s="101">
        <f>V20+T20</f>
        <v>6</v>
      </c>
      <c r="Y20" s="44">
        <f t="shared" si="6"/>
        <v>178.65333333333334</v>
      </c>
      <c r="Z20" s="116">
        <f t="shared" si="7"/>
        <v>12.76095238095238</v>
      </c>
      <c r="AA20" s="46">
        <f>J20+N20+R20+X20</f>
        <v>30</v>
      </c>
      <c r="AB20" s="160" t="s">
        <v>162</v>
      </c>
    </row>
    <row r="21" spans="2:28" ht="18.75">
      <c r="B21" s="39">
        <v>11</v>
      </c>
      <c r="C21" s="53" t="s">
        <v>175</v>
      </c>
      <c r="D21" s="112" t="s">
        <v>136</v>
      </c>
      <c r="E21" s="28">
        <v>48</v>
      </c>
      <c r="F21" s="107">
        <v>7</v>
      </c>
      <c r="G21" s="106">
        <v>22</v>
      </c>
      <c r="H21" s="29">
        <v>6</v>
      </c>
      <c r="I21" s="104">
        <f t="shared" si="0"/>
        <v>11.666666666666666</v>
      </c>
      <c r="J21" s="101">
        <f aca="true" t="shared" si="9" ref="J21:J29">F21+H21</f>
        <v>13</v>
      </c>
      <c r="K21" s="28">
        <v>60</v>
      </c>
      <c r="L21" s="29">
        <v>7</v>
      </c>
      <c r="M21" s="104">
        <f t="shared" si="2"/>
        <v>15</v>
      </c>
      <c r="N21" s="101">
        <f t="shared" si="8"/>
        <v>7</v>
      </c>
      <c r="O21" s="55">
        <v>25</v>
      </c>
      <c r="P21" s="56">
        <v>4</v>
      </c>
      <c r="Q21" s="95">
        <f t="shared" si="3"/>
        <v>12.5</v>
      </c>
      <c r="R21" s="88">
        <f t="shared" si="4"/>
        <v>4</v>
      </c>
      <c r="S21" s="55">
        <v>10.5</v>
      </c>
      <c r="T21" s="78">
        <v>3</v>
      </c>
      <c r="U21" s="106">
        <v>11</v>
      </c>
      <c r="V21" s="29">
        <v>3</v>
      </c>
      <c r="W21" s="104">
        <f t="shared" si="5"/>
        <v>10.75</v>
      </c>
      <c r="X21" s="101">
        <v>6</v>
      </c>
      <c r="Y21" s="44">
        <f t="shared" si="6"/>
        <v>176.5</v>
      </c>
      <c r="Z21" s="116">
        <f t="shared" si="7"/>
        <v>12.607142857142858</v>
      </c>
      <c r="AA21" s="46">
        <f>J21+N21+R21+X21</f>
        <v>30</v>
      </c>
      <c r="AB21" s="160" t="s">
        <v>162</v>
      </c>
    </row>
    <row r="22" spans="2:28" ht="18.75">
      <c r="B22" s="39">
        <v>12</v>
      </c>
      <c r="C22" s="53" t="s">
        <v>147</v>
      </c>
      <c r="D22" s="112" t="s">
        <v>101</v>
      </c>
      <c r="E22" s="28">
        <v>44</v>
      </c>
      <c r="F22" s="107">
        <v>7</v>
      </c>
      <c r="G22" s="106">
        <v>22</v>
      </c>
      <c r="H22" s="29">
        <v>6</v>
      </c>
      <c r="I22" s="104">
        <f t="shared" si="0"/>
        <v>11</v>
      </c>
      <c r="J22" s="101">
        <f t="shared" si="9"/>
        <v>13</v>
      </c>
      <c r="K22" s="28">
        <v>59.333333333333336</v>
      </c>
      <c r="L22" s="29">
        <v>7</v>
      </c>
      <c r="M22" s="104">
        <f t="shared" si="2"/>
        <v>14.833333333333334</v>
      </c>
      <c r="N22" s="101">
        <f t="shared" si="8"/>
        <v>7</v>
      </c>
      <c r="O22" s="55">
        <v>26.34</v>
      </c>
      <c r="P22" s="56">
        <v>4</v>
      </c>
      <c r="Q22" s="95">
        <f t="shared" si="3"/>
        <v>13.17</v>
      </c>
      <c r="R22" s="88">
        <f t="shared" si="4"/>
        <v>4</v>
      </c>
      <c r="S22" s="28">
        <v>12</v>
      </c>
      <c r="T22" s="107">
        <v>3</v>
      </c>
      <c r="U22" s="106">
        <v>10</v>
      </c>
      <c r="V22" s="29">
        <v>3</v>
      </c>
      <c r="W22" s="104">
        <f t="shared" si="5"/>
        <v>11</v>
      </c>
      <c r="X22" s="101">
        <f aca="true" t="shared" si="10" ref="X22:X27">V22+T22</f>
        <v>6</v>
      </c>
      <c r="Y22" s="44">
        <f t="shared" si="6"/>
        <v>173.67333333333335</v>
      </c>
      <c r="Z22" s="116">
        <f t="shared" si="7"/>
        <v>12.405238095238095</v>
      </c>
      <c r="AA22" s="46">
        <f>J22+N22+R22+X22</f>
        <v>30</v>
      </c>
      <c r="AB22" s="160" t="s">
        <v>162</v>
      </c>
    </row>
    <row r="23" spans="2:28" ht="18.75">
      <c r="B23" s="39">
        <v>13</v>
      </c>
      <c r="C23" s="53" t="s">
        <v>122</v>
      </c>
      <c r="D23" s="112" t="s">
        <v>4</v>
      </c>
      <c r="E23" s="28">
        <v>40</v>
      </c>
      <c r="F23" s="107">
        <v>7</v>
      </c>
      <c r="G23" s="106">
        <v>28</v>
      </c>
      <c r="H23" s="29">
        <v>6</v>
      </c>
      <c r="I23" s="104">
        <f t="shared" si="0"/>
        <v>11.333333333333334</v>
      </c>
      <c r="J23" s="101">
        <f t="shared" si="9"/>
        <v>13</v>
      </c>
      <c r="K23" s="28">
        <v>61.333333333333336</v>
      </c>
      <c r="L23" s="29">
        <v>7</v>
      </c>
      <c r="M23" s="104">
        <f t="shared" si="2"/>
        <v>15.333333333333334</v>
      </c>
      <c r="N23" s="101">
        <f t="shared" si="8"/>
        <v>7</v>
      </c>
      <c r="O23" s="55">
        <v>22.66</v>
      </c>
      <c r="P23" s="56">
        <v>4</v>
      </c>
      <c r="Q23" s="95">
        <f t="shared" si="3"/>
        <v>11.33</v>
      </c>
      <c r="R23" s="88">
        <f t="shared" si="4"/>
        <v>4</v>
      </c>
      <c r="S23" s="55">
        <v>10.25</v>
      </c>
      <c r="T23" s="78">
        <v>3</v>
      </c>
      <c r="U23" s="106">
        <v>10</v>
      </c>
      <c r="V23" s="29">
        <v>3</v>
      </c>
      <c r="W23" s="104">
        <f t="shared" si="5"/>
        <v>10.125</v>
      </c>
      <c r="X23" s="101">
        <f t="shared" si="10"/>
        <v>6</v>
      </c>
      <c r="Y23" s="44">
        <f t="shared" si="6"/>
        <v>172.24333333333334</v>
      </c>
      <c r="Z23" s="116">
        <f t="shared" si="7"/>
        <v>12.303095238095239</v>
      </c>
      <c r="AA23" s="46">
        <v>30</v>
      </c>
      <c r="AB23" s="160" t="s">
        <v>162</v>
      </c>
    </row>
    <row r="24" spans="2:28" ht="18.75">
      <c r="B24" s="39">
        <v>14</v>
      </c>
      <c r="C24" s="53" t="s">
        <v>128</v>
      </c>
      <c r="D24" s="112" t="s">
        <v>75</v>
      </c>
      <c r="E24" s="28">
        <v>48</v>
      </c>
      <c r="F24" s="107">
        <v>7</v>
      </c>
      <c r="G24" s="106">
        <v>20</v>
      </c>
      <c r="H24" s="29">
        <v>6</v>
      </c>
      <c r="I24" s="104">
        <f t="shared" si="0"/>
        <v>11.333333333333334</v>
      </c>
      <c r="J24" s="101">
        <f t="shared" si="9"/>
        <v>13</v>
      </c>
      <c r="K24" s="28">
        <v>61.833333333333336</v>
      </c>
      <c r="L24" s="29">
        <v>7</v>
      </c>
      <c r="M24" s="104">
        <f t="shared" si="2"/>
        <v>15.458333333333334</v>
      </c>
      <c r="N24" s="101">
        <f t="shared" si="8"/>
        <v>7</v>
      </c>
      <c r="O24" s="55">
        <v>22.66</v>
      </c>
      <c r="P24" s="56">
        <v>4</v>
      </c>
      <c r="Q24" s="95">
        <f t="shared" si="3"/>
        <v>11.33</v>
      </c>
      <c r="R24" s="88">
        <f t="shared" si="4"/>
        <v>4</v>
      </c>
      <c r="S24" s="146">
        <v>7.25</v>
      </c>
      <c r="T24" s="131">
        <v>0</v>
      </c>
      <c r="U24" s="106">
        <v>12</v>
      </c>
      <c r="V24" s="29">
        <v>3</v>
      </c>
      <c r="W24" s="105">
        <f t="shared" si="5"/>
        <v>9.625</v>
      </c>
      <c r="X24" s="147">
        <f t="shared" si="10"/>
        <v>3</v>
      </c>
      <c r="Y24" s="44">
        <f t="shared" si="6"/>
        <v>171.74333333333334</v>
      </c>
      <c r="Z24" s="116">
        <f t="shared" si="7"/>
        <v>12.267380952380952</v>
      </c>
      <c r="AA24" s="46">
        <v>30</v>
      </c>
      <c r="AB24" s="160" t="s">
        <v>162</v>
      </c>
    </row>
    <row r="25" spans="2:28" ht="18.75">
      <c r="B25" s="39">
        <v>15</v>
      </c>
      <c r="C25" s="53" t="s">
        <v>148</v>
      </c>
      <c r="D25" s="112" t="s">
        <v>102</v>
      </c>
      <c r="E25" s="28">
        <v>46</v>
      </c>
      <c r="F25" s="107">
        <v>7</v>
      </c>
      <c r="G25" s="106">
        <v>21</v>
      </c>
      <c r="H25" s="29">
        <v>6</v>
      </c>
      <c r="I25" s="104">
        <f t="shared" si="0"/>
        <v>11.166666666666666</v>
      </c>
      <c r="J25" s="101">
        <f t="shared" si="9"/>
        <v>13</v>
      </c>
      <c r="K25" s="28">
        <v>59.333333333333336</v>
      </c>
      <c r="L25" s="29">
        <v>7</v>
      </c>
      <c r="M25" s="104">
        <f t="shared" si="2"/>
        <v>14.833333333333334</v>
      </c>
      <c r="N25" s="101">
        <f t="shared" si="8"/>
        <v>7</v>
      </c>
      <c r="O25" s="55">
        <v>22.66</v>
      </c>
      <c r="P25" s="56">
        <v>4</v>
      </c>
      <c r="Q25" s="95">
        <f t="shared" si="3"/>
        <v>11.33</v>
      </c>
      <c r="R25" s="88">
        <f t="shared" si="4"/>
        <v>4</v>
      </c>
      <c r="S25" s="146">
        <v>8</v>
      </c>
      <c r="T25" s="131">
        <v>0</v>
      </c>
      <c r="U25" s="106">
        <v>11</v>
      </c>
      <c r="V25" s="29">
        <v>3</v>
      </c>
      <c r="W25" s="105">
        <f t="shared" si="5"/>
        <v>9.5</v>
      </c>
      <c r="X25" s="147">
        <f t="shared" si="10"/>
        <v>3</v>
      </c>
      <c r="Y25" s="44">
        <f t="shared" si="6"/>
        <v>167.99333333333334</v>
      </c>
      <c r="Z25" s="116">
        <f t="shared" si="7"/>
        <v>11.99952380952381</v>
      </c>
      <c r="AA25" s="46">
        <v>30</v>
      </c>
      <c r="AB25" s="160" t="s">
        <v>162</v>
      </c>
    </row>
    <row r="26" spans="2:28" ht="18.75">
      <c r="B26" s="39">
        <v>16</v>
      </c>
      <c r="C26" s="53" t="s">
        <v>123</v>
      </c>
      <c r="D26" s="112" t="s">
        <v>124</v>
      </c>
      <c r="E26" s="146">
        <v>32</v>
      </c>
      <c r="F26" s="131">
        <v>0</v>
      </c>
      <c r="G26" s="106">
        <v>21.32</v>
      </c>
      <c r="H26" s="29">
        <v>6</v>
      </c>
      <c r="I26" s="105">
        <f t="shared" si="0"/>
        <v>8.886666666666667</v>
      </c>
      <c r="J26" s="147">
        <f t="shared" si="9"/>
        <v>6</v>
      </c>
      <c r="K26" s="28">
        <v>59.333333333333336</v>
      </c>
      <c r="L26" s="29">
        <v>7</v>
      </c>
      <c r="M26" s="104">
        <f t="shared" si="2"/>
        <v>14.833333333333334</v>
      </c>
      <c r="N26" s="101">
        <f t="shared" si="8"/>
        <v>7</v>
      </c>
      <c r="O26" s="55">
        <v>26.34</v>
      </c>
      <c r="P26" s="56">
        <v>4</v>
      </c>
      <c r="Q26" s="95">
        <f t="shared" si="3"/>
        <v>13.17</v>
      </c>
      <c r="R26" s="88">
        <f t="shared" si="4"/>
        <v>4</v>
      </c>
      <c r="S26" s="28">
        <v>11.5</v>
      </c>
      <c r="T26" s="107">
        <v>3</v>
      </c>
      <c r="U26" s="106">
        <v>10</v>
      </c>
      <c r="V26" s="29">
        <v>3</v>
      </c>
      <c r="W26" s="104">
        <f t="shared" si="5"/>
        <v>10.75</v>
      </c>
      <c r="X26" s="101">
        <f t="shared" si="10"/>
        <v>6</v>
      </c>
      <c r="Y26" s="44">
        <f t="shared" si="6"/>
        <v>160.49333333333334</v>
      </c>
      <c r="Z26" s="116">
        <f t="shared" si="7"/>
        <v>11.463809523809525</v>
      </c>
      <c r="AA26" s="46">
        <v>30</v>
      </c>
      <c r="AB26" s="160" t="s">
        <v>162</v>
      </c>
    </row>
    <row r="27" spans="2:28" ht="18.75">
      <c r="B27" s="39">
        <v>17</v>
      </c>
      <c r="C27" s="53" t="s">
        <v>149</v>
      </c>
      <c r="D27" s="112" t="s">
        <v>101</v>
      </c>
      <c r="E27" s="28">
        <v>40</v>
      </c>
      <c r="F27" s="107">
        <v>7</v>
      </c>
      <c r="G27" s="106">
        <v>20</v>
      </c>
      <c r="H27" s="29">
        <v>6</v>
      </c>
      <c r="I27" s="104">
        <f t="shared" si="0"/>
        <v>10</v>
      </c>
      <c r="J27" s="101">
        <f t="shared" si="9"/>
        <v>13</v>
      </c>
      <c r="K27" s="28">
        <v>59.333333333333336</v>
      </c>
      <c r="L27" s="29">
        <v>7</v>
      </c>
      <c r="M27" s="104">
        <f t="shared" si="2"/>
        <v>14.833333333333334</v>
      </c>
      <c r="N27" s="101">
        <f t="shared" si="8"/>
        <v>7</v>
      </c>
      <c r="O27" s="55">
        <v>22</v>
      </c>
      <c r="P27" s="56">
        <v>4</v>
      </c>
      <c r="Q27" s="95">
        <f t="shared" si="3"/>
        <v>11</v>
      </c>
      <c r="R27" s="88">
        <f t="shared" si="4"/>
        <v>4</v>
      </c>
      <c r="S27" s="146">
        <v>8.25</v>
      </c>
      <c r="T27" s="131">
        <v>0</v>
      </c>
      <c r="U27" s="106">
        <v>10</v>
      </c>
      <c r="V27" s="29">
        <v>3</v>
      </c>
      <c r="W27" s="105">
        <f t="shared" si="5"/>
        <v>9.125</v>
      </c>
      <c r="X27" s="147">
        <f t="shared" si="10"/>
        <v>3</v>
      </c>
      <c r="Y27" s="44">
        <f t="shared" si="6"/>
        <v>159.58333333333334</v>
      </c>
      <c r="Z27" s="116">
        <f t="shared" si="7"/>
        <v>11.398809523809524</v>
      </c>
      <c r="AA27" s="46">
        <v>30</v>
      </c>
      <c r="AB27" s="160" t="s">
        <v>162</v>
      </c>
    </row>
    <row r="28" spans="2:28" ht="18.75">
      <c r="B28" s="39">
        <v>18</v>
      </c>
      <c r="C28" s="53" t="s">
        <v>142</v>
      </c>
      <c r="D28" s="112" t="s">
        <v>71</v>
      </c>
      <c r="E28" s="28">
        <v>40</v>
      </c>
      <c r="F28" s="107">
        <v>7</v>
      </c>
      <c r="G28" s="130">
        <v>18.32</v>
      </c>
      <c r="H28" s="133">
        <v>0</v>
      </c>
      <c r="I28" s="105">
        <f t="shared" si="0"/>
        <v>9.72</v>
      </c>
      <c r="J28" s="147">
        <f t="shared" si="9"/>
        <v>7</v>
      </c>
      <c r="K28" s="28">
        <v>55.166666666666664</v>
      </c>
      <c r="L28" s="29">
        <v>7</v>
      </c>
      <c r="M28" s="104">
        <f t="shared" si="2"/>
        <v>13.791666666666666</v>
      </c>
      <c r="N28" s="101">
        <f t="shared" si="8"/>
        <v>7</v>
      </c>
      <c r="O28" s="55">
        <v>22</v>
      </c>
      <c r="P28" s="56">
        <v>4</v>
      </c>
      <c r="Q28" s="95">
        <f t="shared" si="3"/>
        <v>11</v>
      </c>
      <c r="R28" s="88">
        <f t="shared" si="4"/>
        <v>4</v>
      </c>
      <c r="S28" s="146">
        <v>9.5</v>
      </c>
      <c r="T28" s="131">
        <v>0</v>
      </c>
      <c r="U28" s="106">
        <v>11</v>
      </c>
      <c r="V28" s="29">
        <v>3</v>
      </c>
      <c r="W28" s="104">
        <f t="shared" si="5"/>
        <v>10.25</v>
      </c>
      <c r="X28" s="101">
        <v>6</v>
      </c>
      <c r="Y28" s="44">
        <f t="shared" si="6"/>
        <v>155.98666666666665</v>
      </c>
      <c r="Z28" s="116">
        <f t="shared" si="7"/>
        <v>11.14190476190476</v>
      </c>
      <c r="AA28" s="46">
        <v>30</v>
      </c>
      <c r="AB28" s="160" t="s">
        <v>162</v>
      </c>
    </row>
    <row r="29" spans="2:28" ht="18.75">
      <c r="B29" s="39">
        <v>19</v>
      </c>
      <c r="C29" s="53" t="s">
        <v>152</v>
      </c>
      <c r="D29" s="112" t="s">
        <v>153</v>
      </c>
      <c r="E29" s="146">
        <v>32</v>
      </c>
      <c r="F29" s="131">
        <v>0</v>
      </c>
      <c r="G29" s="106">
        <v>20.66</v>
      </c>
      <c r="H29" s="29">
        <v>6</v>
      </c>
      <c r="I29" s="105">
        <f t="shared" si="0"/>
        <v>8.776666666666666</v>
      </c>
      <c r="J29" s="147">
        <f t="shared" si="9"/>
        <v>6</v>
      </c>
      <c r="K29" s="28">
        <v>59.333333333333336</v>
      </c>
      <c r="L29" s="29">
        <v>7</v>
      </c>
      <c r="M29" s="104">
        <f t="shared" si="2"/>
        <v>14.833333333333334</v>
      </c>
      <c r="N29" s="101">
        <f t="shared" si="8"/>
        <v>7</v>
      </c>
      <c r="O29" s="146">
        <v>18.34</v>
      </c>
      <c r="P29" s="133">
        <v>0</v>
      </c>
      <c r="Q29" s="157">
        <f t="shared" si="3"/>
        <v>9.17</v>
      </c>
      <c r="R29" s="154">
        <f t="shared" si="4"/>
        <v>0</v>
      </c>
      <c r="S29" s="28">
        <v>11</v>
      </c>
      <c r="T29" s="107">
        <v>3</v>
      </c>
      <c r="U29" s="106">
        <v>12</v>
      </c>
      <c r="V29" s="29">
        <v>3</v>
      </c>
      <c r="W29" s="104">
        <f t="shared" si="5"/>
        <v>11.5</v>
      </c>
      <c r="X29" s="101">
        <f>V29+T29</f>
        <v>6</v>
      </c>
      <c r="Y29" s="44">
        <f t="shared" si="6"/>
        <v>153.33333333333334</v>
      </c>
      <c r="Z29" s="116">
        <f t="shared" si="7"/>
        <v>10.952380952380953</v>
      </c>
      <c r="AA29" s="46">
        <v>30</v>
      </c>
      <c r="AB29" s="160" t="s">
        <v>162</v>
      </c>
    </row>
    <row r="30" spans="2:28" ht="18.75">
      <c r="B30" s="39">
        <v>20</v>
      </c>
      <c r="C30" s="53" t="s">
        <v>76</v>
      </c>
      <c r="D30" s="112" t="s">
        <v>102</v>
      </c>
      <c r="E30" s="28">
        <v>44</v>
      </c>
      <c r="F30" s="107">
        <v>7</v>
      </c>
      <c r="G30" s="130">
        <v>17.66</v>
      </c>
      <c r="H30" s="133">
        <v>0</v>
      </c>
      <c r="I30" s="104">
        <f t="shared" si="0"/>
        <v>10.276666666666666</v>
      </c>
      <c r="J30" s="101">
        <v>13</v>
      </c>
      <c r="K30" s="28">
        <v>55</v>
      </c>
      <c r="L30" s="29">
        <v>7</v>
      </c>
      <c r="M30" s="104">
        <f t="shared" si="2"/>
        <v>13.75</v>
      </c>
      <c r="N30" s="101">
        <f t="shared" si="8"/>
        <v>7</v>
      </c>
      <c r="O30" s="146">
        <v>17</v>
      </c>
      <c r="P30" s="133">
        <v>0</v>
      </c>
      <c r="Q30" s="157">
        <f t="shared" si="3"/>
        <v>8.5</v>
      </c>
      <c r="R30" s="154">
        <f t="shared" si="4"/>
        <v>0</v>
      </c>
      <c r="S30" s="146">
        <v>6.5</v>
      </c>
      <c r="T30" s="131">
        <v>0</v>
      </c>
      <c r="U30" s="106">
        <v>10</v>
      </c>
      <c r="V30" s="29">
        <v>3</v>
      </c>
      <c r="W30" s="105">
        <f t="shared" si="5"/>
        <v>8.25</v>
      </c>
      <c r="X30" s="147">
        <f>V30+T30</f>
        <v>3</v>
      </c>
      <c r="Y30" s="44">
        <f t="shared" si="6"/>
        <v>150.16</v>
      </c>
      <c r="Z30" s="116">
        <f t="shared" si="7"/>
        <v>10.725714285714286</v>
      </c>
      <c r="AA30" s="46">
        <v>30</v>
      </c>
      <c r="AB30" s="160" t="s">
        <v>162</v>
      </c>
    </row>
    <row r="31" spans="2:28" ht="18.75">
      <c r="B31" s="39">
        <v>21</v>
      </c>
      <c r="C31" s="53" t="s">
        <v>129</v>
      </c>
      <c r="D31" s="112" t="s">
        <v>130</v>
      </c>
      <c r="E31" s="146">
        <v>32</v>
      </c>
      <c r="F31" s="131">
        <v>0</v>
      </c>
      <c r="G31" s="130">
        <v>16.32</v>
      </c>
      <c r="H31" s="133">
        <v>0</v>
      </c>
      <c r="I31" s="105">
        <f t="shared" si="0"/>
        <v>8.053333333333333</v>
      </c>
      <c r="J31" s="147">
        <f>F31+H31</f>
        <v>0</v>
      </c>
      <c r="K31" s="28">
        <v>58.5</v>
      </c>
      <c r="L31" s="29">
        <v>7</v>
      </c>
      <c r="M31" s="104">
        <f t="shared" si="2"/>
        <v>14.625</v>
      </c>
      <c r="N31" s="101">
        <f t="shared" si="8"/>
        <v>7</v>
      </c>
      <c r="O31" s="146">
        <v>17.34</v>
      </c>
      <c r="P31" s="133">
        <v>0</v>
      </c>
      <c r="Q31" s="157">
        <f t="shared" si="3"/>
        <v>8.67</v>
      </c>
      <c r="R31" s="154">
        <f t="shared" si="4"/>
        <v>0</v>
      </c>
      <c r="S31" s="146">
        <v>6</v>
      </c>
      <c r="T31" s="131">
        <v>0</v>
      </c>
      <c r="U31" s="106">
        <v>11</v>
      </c>
      <c r="V31" s="29">
        <v>3</v>
      </c>
      <c r="W31" s="105">
        <f t="shared" si="5"/>
        <v>8.5</v>
      </c>
      <c r="X31" s="147">
        <f>V31+T31</f>
        <v>3</v>
      </c>
      <c r="Y31" s="44">
        <f t="shared" si="6"/>
        <v>141.16</v>
      </c>
      <c r="Z31" s="116">
        <f t="shared" si="7"/>
        <v>10.082857142857142</v>
      </c>
      <c r="AA31" s="46">
        <v>30</v>
      </c>
      <c r="AB31" s="160" t="s">
        <v>162</v>
      </c>
    </row>
    <row r="32" spans="2:28" ht="18.75">
      <c r="B32" s="39">
        <v>22</v>
      </c>
      <c r="C32" s="53" t="s">
        <v>145</v>
      </c>
      <c r="D32" s="112" t="s">
        <v>146</v>
      </c>
      <c r="E32" s="146">
        <v>32</v>
      </c>
      <c r="F32" s="131">
        <v>0</v>
      </c>
      <c r="G32" s="130">
        <v>19</v>
      </c>
      <c r="H32" s="133">
        <v>0</v>
      </c>
      <c r="I32" s="105">
        <f t="shared" si="0"/>
        <v>8.5</v>
      </c>
      <c r="J32" s="147">
        <f>F32+H32</f>
        <v>0</v>
      </c>
      <c r="K32" s="28">
        <v>58</v>
      </c>
      <c r="L32" s="29">
        <v>7</v>
      </c>
      <c r="M32" s="104">
        <f t="shared" si="2"/>
        <v>14.5</v>
      </c>
      <c r="N32" s="101">
        <f t="shared" si="8"/>
        <v>7</v>
      </c>
      <c r="O32" s="146">
        <v>12</v>
      </c>
      <c r="P32" s="133">
        <v>0</v>
      </c>
      <c r="Q32" s="157">
        <f t="shared" si="3"/>
        <v>6</v>
      </c>
      <c r="R32" s="154">
        <f t="shared" si="4"/>
        <v>0</v>
      </c>
      <c r="S32" s="146">
        <v>5.5</v>
      </c>
      <c r="T32" s="131">
        <v>0</v>
      </c>
      <c r="U32" s="106">
        <v>14</v>
      </c>
      <c r="V32" s="29">
        <v>3</v>
      </c>
      <c r="W32" s="105">
        <f t="shared" si="5"/>
        <v>9.75</v>
      </c>
      <c r="X32" s="147">
        <f>V32+T32</f>
        <v>3</v>
      </c>
      <c r="Y32" s="44">
        <f t="shared" si="6"/>
        <v>140.5</v>
      </c>
      <c r="Z32" s="116">
        <f t="shared" si="7"/>
        <v>10.035714285714286</v>
      </c>
      <c r="AA32" s="46">
        <v>30</v>
      </c>
      <c r="AB32" s="160" t="s">
        <v>162</v>
      </c>
    </row>
    <row r="33" spans="2:28" ht="19.5" thickBot="1">
      <c r="B33" s="40">
        <v>23</v>
      </c>
      <c r="C33" s="54" t="s">
        <v>137</v>
      </c>
      <c r="D33" s="113" t="s">
        <v>138</v>
      </c>
      <c r="E33" s="128">
        <v>34.2</v>
      </c>
      <c r="F33" s="129">
        <v>0</v>
      </c>
      <c r="G33" s="110">
        <v>20</v>
      </c>
      <c r="H33" s="31">
        <v>6</v>
      </c>
      <c r="I33" s="156">
        <f t="shared" si="0"/>
        <v>9.033333333333333</v>
      </c>
      <c r="J33" s="153">
        <f>F33+H33</f>
        <v>6</v>
      </c>
      <c r="K33" s="30">
        <v>56.833333333333336</v>
      </c>
      <c r="L33" s="31">
        <v>7</v>
      </c>
      <c r="M33" s="114">
        <f t="shared" si="2"/>
        <v>14.208333333333334</v>
      </c>
      <c r="N33" s="102">
        <f t="shared" si="8"/>
        <v>7</v>
      </c>
      <c r="O33" s="128">
        <v>12</v>
      </c>
      <c r="P33" s="134">
        <v>0</v>
      </c>
      <c r="Q33" s="158">
        <f t="shared" si="3"/>
        <v>6</v>
      </c>
      <c r="R33" s="155">
        <f t="shared" si="4"/>
        <v>0</v>
      </c>
      <c r="S33" s="128">
        <v>3</v>
      </c>
      <c r="T33" s="129">
        <v>0</v>
      </c>
      <c r="U33" s="110">
        <v>14</v>
      </c>
      <c r="V33" s="31">
        <v>3</v>
      </c>
      <c r="W33" s="156">
        <f t="shared" si="5"/>
        <v>8.5</v>
      </c>
      <c r="X33" s="153">
        <f>V33+T33</f>
        <v>3</v>
      </c>
      <c r="Y33" s="118">
        <f t="shared" si="6"/>
        <v>140.03333333333336</v>
      </c>
      <c r="Z33" s="117">
        <f t="shared" si="7"/>
        <v>10.002380952380955</v>
      </c>
      <c r="AA33" s="47">
        <v>30</v>
      </c>
      <c r="AB33" s="161" t="s">
        <v>162</v>
      </c>
    </row>
    <row r="34" spans="2:24" ht="18.75">
      <c r="B34" s="10"/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2"/>
      <c r="P34" s="62"/>
      <c r="Q34" s="62"/>
      <c r="R34" s="62"/>
      <c r="S34" s="10"/>
      <c r="T34" s="10"/>
      <c r="U34" s="10"/>
      <c r="V34" s="10"/>
      <c r="W34" s="10"/>
      <c r="X34" s="10"/>
    </row>
    <row r="35" spans="2:24" ht="20.25">
      <c r="B35" s="10"/>
      <c r="C35" s="92" t="s">
        <v>155</v>
      </c>
      <c r="D35" s="90"/>
      <c r="E35" s="21"/>
      <c r="F35" s="22"/>
      <c r="G35" s="23"/>
      <c r="H35" s="24"/>
      <c r="I35" s="24"/>
      <c r="J35" s="24"/>
      <c r="K35" s="21"/>
      <c r="L35" s="22"/>
      <c r="M35" s="23"/>
      <c r="N35" s="24"/>
      <c r="O35" s="63"/>
      <c r="P35" s="63"/>
      <c r="Q35" s="64"/>
      <c r="R35" s="63"/>
      <c r="S35" s="21"/>
      <c r="T35" s="22"/>
      <c r="U35" s="23"/>
      <c r="V35" s="17"/>
      <c r="W35" s="17"/>
      <c r="X35" s="17"/>
    </row>
    <row r="36" spans="2:24" ht="20.25">
      <c r="B36" s="10"/>
      <c r="C36" s="92" t="s">
        <v>169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226"/>
      <c r="P36" s="226"/>
      <c r="Q36" s="228" t="s">
        <v>176</v>
      </c>
      <c r="R36" s="226"/>
      <c r="S36" s="25"/>
      <c r="T36" s="90"/>
      <c r="U36" s="90"/>
      <c r="V36" s="17"/>
      <c r="W36" s="17"/>
      <c r="X36" s="17"/>
    </row>
    <row r="37" spans="2:24" ht="20.25">
      <c r="B37" s="10"/>
      <c r="C37" s="92" t="s">
        <v>165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226"/>
      <c r="P37" s="226"/>
      <c r="Q37" s="226"/>
      <c r="R37" s="226"/>
      <c r="S37" s="90"/>
      <c r="T37" s="90"/>
      <c r="U37" s="90"/>
      <c r="V37" s="17"/>
      <c r="W37" s="17"/>
      <c r="X37" s="17"/>
    </row>
    <row r="38" spans="2:29" ht="20.25">
      <c r="B38" s="1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226"/>
      <c r="P38" s="226"/>
      <c r="Q38" s="226"/>
      <c r="R38" s="66" t="s">
        <v>51</v>
      </c>
      <c r="S38" s="90"/>
      <c r="T38" s="90"/>
      <c r="U38" s="90"/>
      <c r="V38" s="17"/>
      <c r="W38" s="17"/>
      <c r="X38" s="36" t="s">
        <v>48</v>
      </c>
      <c r="Y38" s="37"/>
      <c r="Z38" s="37"/>
      <c r="AA38" s="37"/>
      <c r="AB38" s="37"/>
      <c r="AC38" s="37"/>
    </row>
    <row r="39" spans="2:29" ht="20.25">
      <c r="B39" s="10"/>
      <c r="C39" s="456" t="s">
        <v>86</v>
      </c>
      <c r="D39" s="456"/>
      <c r="E39" s="456"/>
      <c r="F39" s="456"/>
      <c r="G39" s="90"/>
      <c r="H39" s="90"/>
      <c r="I39" s="90"/>
      <c r="J39" s="90"/>
      <c r="K39" s="90"/>
      <c r="L39" s="90"/>
      <c r="M39" s="90"/>
      <c r="N39" s="90"/>
      <c r="O39" s="226"/>
      <c r="P39" s="226"/>
      <c r="Q39" s="226"/>
      <c r="R39" s="66"/>
      <c r="S39" s="90" t="s">
        <v>156</v>
      </c>
      <c r="T39" s="90"/>
      <c r="U39" s="90"/>
      <c r="V39" s="17"/>
      <c r="W39" s="17"/>
      <c r="X39" s="37"/>
      <c r="Y39" s="36" t="s">
        <v>49</v>
      </c>
      <c r="Z39" s="37"/>
      <c r="AA39" s="37"/>
      <c r="AB39" s="37"/>
      <c r="AC39" s="37"/>
    </row>
    <row r="40" spans="2:23" ht="20.25">
      <c r="B40" s="10"/>
      <c r="C40" s="457"/>
      <c r="D40" s="457"/>
      <c r="E40" s="457"/>
      <c r="F40" s="457"/>
      <c r="G40" s="90"/>
      <c r="H40" s="90"/>
      <c r="I40" s="90"/>
      <c r="J40" s="90"/>
      <c r="K40" s="90"/>
      <c r="L40" s="90"/>
      <c r="M40" s="90"/>
      <c r="N40" s="90"/>
      <c r="O40" s="226"/>
      <c r="P40" s="226"/>
      <c r="Q40" s="226"/>
      <c r="R40" s="226"/>
      <c r="S40" s="90"/>
      <c r="T40" s="90"/>
      <c r="U40" s="90"/>
      <c r="V40" s="17"/>
      <c r="W40" s="17"/>
    </row>
    <row r="41" spans="2:25" ht="20.25">
      <c r="B41" s="10"/>
      <c r="C41" s="455" t="s">
        <v>87</v>
      </c>
      <c r="D41" s="455"/>
      <c r="E41" s="455"/>
      <c r="F41" s="455"/>
      <c r="G41" s="90"/>
      <c r="H41" s="90"/>
      <c r="I41" s="90"/>
      <c r="J41" s="90"/>
      <c r="K41" s="90"/>
      <c r="L41" s="90"/>
      <c r="M41" s="32"/>
      <c r="N41" s="90"/>
      <c r="O41" s="226"/>
      <c r="P41" s="226"/>
      <c r="Q41" s="226"/>
      <c r="R41" s="226"/>
      <c r="S41" s="90"/>
      <c r="T41" s="90"/>
      <c r="U41" s="90"/>
      <c r="V41" s="17"/>
      <c r="W41" s="17"/>
      <c r="Y41" s="38" t="s">
        <v>50</v>
      </c>
    </row>
    <row r="42" spans="2:25" ht="20.25">
      <c r="B42" s="10"/>
      <c r="C42" s="225"/>
      <c r="D42" s="225"/>
      <c r="E42" s="225"/>
      <c r="F42" s="225"/>
      <c r="G42" s="90"/>
      <c r="H42" s="90"/>
      <c r="I42" s="90"/>
      <c r="J42" s="90"/>
      <c r="K42" s="90"/>
      <c r="L42" s="90"/>
      <c r="M42" s="32"/>
      <c r="N42" s="90"/>
      <c r="O42" s="226"/>
      <c r="P42" s="226"/>
      <c r="Q42" s="226"/>
      <c r="R42" s="226"/>
      <c r="S42" s="90"/>
      <c r="T42" s="90"/>
      <c r="U42" s="90"/>
      <c r="V42" s="17"/>
      <c r="W42" s="17"/>
      <c r="Y42" s="38"/>
    </row>
    <row r="43" spans="2:25" ht="20.25">
      <c r="B43" s="10"/>
      <c r="C43" s="225"/>
      <c r="D43" s="225"/>
      <c r="E43" s="90" t="s">
        <v>89</v>
      </c>
      <c r="F43" s="225"/>
      <c r="G43" s="90"/>
      <c r="H43" s="90"/>
      <c r="I43" s="90"/>
      <c r="J43" s="90"/>
      <c r="K43" s="90"/>
      <c r="L43" s="90"/>
      <c r="M43" s="32"/>
      <c r="N43" s="90"/>
      <c r="O43" s="226"/>
      <c r="P43" s="226"/>
      <c r="Q43" s="226"/>
      <c r="R43" s="226"/>
      <c r="S43" s="90"/>
      <c r="T43" s="90"/>
      <c r="U43" s="90"/>
      <c r="V43" s="17"/>
      <c r="W43" s="17"/>
      <c r="Y43" s="38"/>
    </row>
    <row r="44" spans="2:25" ht="20.25">
      <c r="B44" s="10"/>
      <c r="C44" s="225"/>
      <c r="D44" s="225"/>
      <c r="E44" s="119" t="s">
        <v>160</v>
      </c>
      <c r="F44" s="90"/>
      <c r="G44" s="90"/>
      <c r="H44" s="90"/>
      <c r="I44" s="90"/>
      <c r="J44" s="90"/>
      <c r="K44" s="90"/>
      <c r="L44" s="90"/>
      <c r="M44" s="32"/>
      <c r="N44" s="90"/>
      <c r="O44" s="226"/>
      <c r="P44" s="226"/>
      <c r="Q44" s="226"/>
      <c r="R44" s="226"/>
      <c r="S44" s="90"/>
      <c r="T44" s="90"/>
      <c r="U44" s="90"/>
      <c r="V44" s="17"/>
      <c r="W44" s="17"/>
      <c r="Y44" s="38"/>
    </row>
    <row r="45" spans="2:25" ht="20.25">
      <c r="B45" s="10"/>
      <c r="C45" s="225"/>
      <c r="D45" s="225"/>
      <c r="E45" s="90" t="s">
        <v>90</v>
      </c>
      <c r="F45" s="225"/>
      <c r="G45" s="90"/>
      <c r="H45" s="90"/>
      <c r="I45" s="90"/>
      <c r="J45" s="90"/>
      <c r="K45" s="90"/>
      <c r="L45" s="90"/>
      <c r="M45" s="32"/>
      <c r="N45" s="90"/>
      <c r="O45" s="226"/>
      <c r="P45" s="226"/>
      <c r="Q45" s="226"/>
      <c r="R45" s="226"/>
      <c r="S45" s="90"/>
      <c r="T45" s="90"/>
      <c r="U45" s="90"/>
      <c r="V45" s="17"/>
      <c r="W45" s="17"/>
      <c r="Y45" s="38"/>
    </row>
    <row r="46" spans="4:24" ht="20.25">
      <c r="D46" s="119"/>
      <c r="E46" s="119" t="s">
        <v>159</v>
      </c>
      <c r="F46" s="119"/>
      <c r="G46" s="90"/>
      <c r="H46" s="90"/>
      <c r="I46" s="90"/>
      <c r="J46" s="90"/>
      <c r="K46" s="90"/>
      <c r="L46" s="90"/>
      <c r="M46" s="90"/>
      <c r="N46" s="90"/>
      <c r="O46" s="226"/>
      <c r="P46" s="226"/>
      <c r="Q46" s="226"/>
      <c r="R46" s="226"/>
      <c r="S46" s="90"/>
      <c r="T46" s="90"/>
      <c r="U46" s="90"/>
      <c r="V46" s="17"/>
      <c r="W46" s="17"/>
      <c r="X46" s="17"/>
    </row>
    <row r="47" spans="3:24" ht="20.25">
      <c r="C47" s="119" t="s">
        <v>168</v>
      </c>
      <c r="D47" s="119"/>
      <c r="E47" s="119" t="s">
        <v>157</v>
      </c>
      <c r="F47" s="119"/>
      <c r="G47" s="90"/>
      <c r="H47" s="90"/>
      <c r="I47" s="90"/>
      <c r="J47" s="90"/>
      <c r="K47" s="90"/>
      <c r="L47" s="90"/>
      <c r="M47" s="90"/>
      <c r="N47" s="90"/>
      <c r="O47" s="226"/>
      <c r="P47" s="226"/>
      <c r="Q47" s="226"/>
      <c r="R47" s="226"/>
      <c r="S47" s="90"/>
      <c r="T47" s="90"/>
      <c r="U47" s="90"/>
      <c r="V47" s="17"/>
      <c r="W47" s="17"/>
      <c r="X47" s="17"/>
    </row>
    <row r="48" ht="20.25">
      <c r="E48" s="119" t="s">
        <v>161</v>
      </c>
    </row>
    <row r="49" ht="20.25">
      <c r="E49" s="119" t="s">
        <v>158</v>
      </c>
    </row>
    <row r="50" ht="20.25">
      <c r="E50" s="90" t="s">
        <v>88</v>
      </c>
    </row>
    <row r="51" ht="20.25">
      <c r="E51" s="119"/>
    </row>
  </sheetData>
  <sheetProtection password="880B" sheet="1" objects="1" scenarios="1" formatCells="0" formatColumns="0" formatRows="0" insertColumns="0" insertRows="0" insertHyperlinks="0" deleteColumns="0" deleteRows="0" sort="0" autoFilter="0" pivotTables="0"/>
  <mergeCells count="7">
    <mergeCell ref="C41:F41"/>
    <mergeCell ref="E9:J9"/>
    <mergeCell ref="K9:N9"/>
    <mergeCell ref="O9:R9"/>
    <mergeCell ref="S9:X9"/>
    <mergeCell ref="C39:F39"/>
    <mergeCell ref="C40:F40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1200" verticalDpi="12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B30"/>
  <sheetViews>
    <sheetView zoomScale="70" zoomScaleNormal="70" zoomScalePageLayoutView="0" workbookViewId="0" topLeftCell="A7">
      <selection activeCell="N16" sqref="N16"/>
    </sheetView>
  </sheetViews>
  <sheetFormatPr defaultColWidth="11.421875" defaultRowHeight="15"/>
  <cols>
    <col min="1" max="1" width="5.00390625" style="168" customWidth="1"/>
    <col min="2" max="2" width="5.00390625" style="166" customWidth="1"/>
    <col min="3" max="3" width="30.8515625" style="166" customWidth="1"/>
    <col min="4" max="4" width="23.8515625" style="166" customWidth="1"/>
    <col min="5" max="5" width="8.8515625" style="166" customWidth="1"/>
    <col min="6" max="6" width="6.28125" style="166" customWidth="1"/>
    <col min="7" max="7" width="8.28125" style="166" customWidth="1"/>
    <col min="8" max="8" width="5.00390625" style="166" customWidth="1"/>
    <col min="9" max="9" width="9.140625" style="166" customWidth="1"/>
    <col min="10" max="10" width="6.140625" style="166" customWidth="1"/>
    <col min="11" max="11" width="7.421875" style="166" customWidth="1"/>
    <col min="12" max="12" width="6.140625" style="166" customWidth="1"/>
    <col min="13" max="13" width="9.140625" style="166" customWidth="1"/>
    <col min="14" max="14" width="4.57421875" style="166" customWidth="1"/>
    <col min="15" max="15" width="8.00390625" style="166" customWidth="1"/>
    <col min="16" max="16" width="4.57421875" style="166" customWidth="1"/>
    <col min="17" max="17" width="9.28125" style="166" customWidth="1"/>
    <col min="18" max="18" width="5.140625" style="166" customWidth="1"/>
    <col min="19" max="19" width="7.7109375" style="166" customWidth="1"/>
    <col min="20" max="20" width="5.421875" style="166" customWidth="1"/>
    <col min="21" max="21" width="7.28125" style="166" customWidth="1"/>
    <col min="22" max="22" width="5.421875" style="166" customWidth="1"/>
    <col min="23" max="23" width="8.57421875" style="166" customWidth="1"/>
    <col min="24" max="24" width="9.00390625" style="166" customWidth="1"/>
    <col min="25" max="25" width="6.00390625" style="166" customWidth="1"/>
    <col min="26" max="26" width="11.28125" style="166" customWidth="1"/>
    <col min="27" max="16384" width="11.421875" style="166" customWidth="1"/>
  </cols>
  <sheetData>
    <row r="1" spans="2:12" ht="15.75">
      <c r="B1" s="6" t="s">
        <v>9</v>
      </c>
      <c r="C1" s="5"/>
      <c r="D1" s="5"/>
      <c r="E1" s="5"/>
      <c r="F1" s="5"/>
      <c r="G1" s="5"/>
      <c r="H1" s="5"/>
      <c r="I1" s="5"/>
      <c r="J1" s="2"/>
      <c r="K1" s="2"/>
      <c r="L1" s="2"/>
    </row>
    <row r="2" spans="2:12" ht="15.75">
      <c r="B2" s="6" t="s">
        <v>10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.75">
      <c r="B3" s="6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8.75">
      <c r="B5" s="1"/>
      <c r="C5" s="1"/>
      <c r="D5" s="9" t="s">
        <v>170</v>
      </c>
      <c r="E5" s="9"/>
      <c r="F5" s="1"/>
      <c r="G5" s="1"/>
      <c r="H5" s="1"/>
      <c r="I5" s="1"/>
      <c r="J5" s="1"/>
      <c r="K5" s="1"/>
      <c r="L5" s="1"/>
    </row>
    <row r="6" spans="2:12" ht="18.75">
      <c r="B6" s="1"/>
      <c r="C6" s="1"/>
      <c r="D6" s="9" t="s">
        <v>164</v>
      </c>
      <c r="E6" s="1"/>
      <c r="F6" s="1"/>
      <c r="G6" s="1"/>
      <c r="H6" s="1"/>
      <c r="I6" s="1"/>
      <c r="J6" s="1"/>
      <c r="K6" s="1"/>
      <c r="L6" s="1"/>
    </row>
    <row r="7" spans="1:28" ht="18.75">
      <c r="A7" s="135"/>
      <c r="B7" s="136"/>
      <c r="C7" s="136"/>
      <c r="D7" s="137" t="s">
        <v>54</v>
      </c>
      <c r="E7" s="136"/>
      <c r="F7" s="136"/>
      <c r="G7" s="136"/>
      <c r="H7" s="136"/>
      <c r="I7" s="136"/>
      <c r="J7" s="136"/>
      <c r="K7" s="136"/>
      <c r="L7" s="136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</row>
    <row r="8" spans="1:28" ht="15.75" thickBot="1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</row>
    <row r="9" spans="1:28" ht="22.5" customHeight="1" thickBot="1">
      <c r="A9" s="135"/>
      <c r="B9" s="138"/>
      <c r="C9" s="138"/>
      <c r="D9" s="138"/>
      <c r="E9" s="444" t="s">
        <v>41</v>
      </c>
      <c r="F9" s="445"/>
      <c r="G9" s="445"/>
      <c r="H9" s="445"/>
      <c r="I9" s="445"/>
      <c r="J9" s="445"/>
      <c r="K9" s="445"/>
      <c r="L9" s="446"/>
      <c r="M9" s="447" t="s">
        <v>46</v>
      </c>
      <c r="N9" s="448"/>
      <c r="O9" s="448"/>
      <c r="P9" s="449"/>
      <c r="Q9" s="447" t="s">
        <v>47</v>
      </c>
      <c r="R9" s="448"/>
      <c r="S9" s="448"/>
      <c r="T9" s="448"/>
      <c r="U9" s="448"/>
      <c r="V9" s="449"/>
      <c r="W9" s="176" t="s">
        <v>22</v>
      </c>
      <c r="X9" s="176"/>
      <c r="Y9" s="177"/>
      <c r="Z9" s="138"/>
      <c r="AA9" s="135"/>
      <c r="AB9" s="135"/>
    </row>
    <row r="10" spans="1:54" ht="203.25" customHeight="1" thickBot="1">
      <c r="A10" s="135"/>
      <c r="B10" s="193" t="s">
        <v>0</v>
      </c>
      <c r="C10" s="185" t="s">
        <v>1</v>
      </c>
      <c r="D10" s="181" t="s">
        <v>2</v>
      </c>
      <c r="E10" s="169" t="s">
        <v>96</v>
      </c>
      <c r="F10" s="170" t="s">
        <v>36</v>
      </c>
      <c r="G10" s="173" t="s">
        <v>97</v>
      </c>
      <c r="H10" s="170" t="s">
        <v>36</v>
      </c>
      <c r="I10" s="173" t="s">
        <v>98</v>
      </c>
      <c r="J10" s="170" t="s">
        <v>37</v>
      </c>
      <c r="K10" s="171" t="s">
        <v>35</v>
      </c>
      <c r="L10" s="182" t="s">
        <v>42</v>
      </c>
      <c r="M10" s="169" t="s">
        <v>12</v>
      </c>
      <c r="N10" s="179" t="s">
        <v>38</v>
      </c>
      <c r="O10" s="178" t="s">
        <v>43</v>
      </c>
      <c r="P10" s="172" t="s">
        <v>44</v>
      </c>
      <c r="Q10" s="186" t="s">
        <v>3</v>
      </c>
      <c r="R10" s="179" t="s">
        <v>39</v>
      </c>
      <c r="S10" s="180" t="s">
        <v>5</v>
      </c>
      <c r="T10" s="183" t="s">
        <v>40</v>
      </c>
      <c r="U10" s="178" t="s">
        <v>43</v>
      </c>
      <c r="V10" s="172" t="s">
        <v>45</v>
      </c>
      <c r="W10" s="175" t="s">
        <v>32</v>
      </c>
      <c r="X10" s="174" t="s">
        <v>33</v>
      </c>
      <c r="Y10" s="190" t="s">
        <v>34</v>
      </c>
      <c r="Z10" s="144"/>
      <c r="AA10" s="145"/>
      <c r="AB10" s="135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</row>
    <row r="11" spans="2:54" ht="18.75">
      <c r="B11" s="73">
        <v>1</v>
      </c>
      <c r="C11" s="74" t="s">
        <v>110</v>
      </c>
      <c r="D11" s="97" t="s">
        <v>111</v>
      </c>
      <c r="E11" s="194">
        <v>27.375</v>
      </c>
      <c r="F11" s="162">
        <v>0</v>
      </c>
      <c r="G11" s="76">
        <v>43.5</v>
      </c>
      <c r="H11" s="75">
        <v>7</v>
      </c>
      <c r="I11" s="76">
        <v>24</v>
      </c>
      <c r="J11" s="61">
        <v>5</v>
      </c>
      <c r="K11" s="94">
        <f>(I11+G11+E11)/8</f>
        <v>11.859375</v>
      </c>
      <c r="L11" s="87">
        <v>19</v>
      </c>
      <c r="M11" s="60">
        <v>25</v>
      </c>
      <c r="N11" s="87">
        <v>9</v>
      </c>
      <c r="O11" s="60">
        <f>M11/2</f>
        <v>12.5</v>
      </c>
      <c r="P11" s="61">
        <f>N11</f>
        <v>9</v>
      </c>
      <c r="Q11" s="94">
        <v>11.5</v>
      </c>
      <c r="R11" s="75">
        <v>1</v>
      </c>
      <c r="S11" s="163">
        <v>9</v>
      </c>
      <c r="T11" s="184">
        <v>0</v>
      </c>
      <c r="U11" s="60">
        <f>(Q11+S11)/2</f>
        <v>10.25</v>
      </c>
      <c r="V11" s="61">
        <v>2</v>
      </c>
      <c r="W11" s="187">
        <f>SUM(E11+G11+I11+M11+Q11+S11)</f>
        <v>140.375</v>
      </c>
      <c r="X11" s="195">
        <f>SUM(W11/12)</f>
        <v>11.697916666666666</v>
      </c>
      <c r="Y11" s="191">
        <v>30</v>
      </c>
      <c r="Z11" s="197" t="s">
        <v>162</v>
      </c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</row>
    <row r="12" spans="1:54" s="86" customFormat="1" ht="18.75">
      <c r="A12" s="168"/>
      <c r="B12" s="77">
        <v>2</v>
      </c>
      <c r="C12" s="67" t="s">
        <v>108</v>
      </c>
      <c r="D12" s="98" t="s">
        <v>109</v>
      </c>
      <c r="E12" s="55">
        <v>42</v>
      </c>
      <c r="F12" s="78">
        <v>7</v>
      </c>
      <c r="G12" s="79">
        <v>30</v>
      </c>
      <c r="H12" s="78">
        <v>7</v>
      </c>
      <c r="I12" s="79">
        <v>20</v>
      </c>
      <c r="J12" s="56">
        <v>5</v>
      </c>
      <c r="K12" s="95">
        <f>(I12+G12+E12)/8</f>
        <v>11.5</v>
      </c>
      <c r="L12" s="88">
        <f>F12+H12+J12</f>
        <v>19</v>
      </c>
      <c r="M12" s="55">
        <v>21.5</v>
      </c>
      <c r="N12" s="88">
        <v>9</v>
      </c>
      <c r="O12" s="55">
        <f>M12/2</f>
        <v>10.75</v>
      </c>
      <c r="P12" s="56">
        <f>N12</f>
        <v>9</v>
      </c>
      <c r="Q12" s="95">
        <v>11</v>
      </c>
      <c r="R12" s="78">
        <v>1</v>
      </c>
      <c r="S12" s="79">
        <v>10</v>
      </c>
      <c r="T12" s="88">
        <v>1</v>
      </c>
      <c r="U12" s="55">
        <f>(Q12+S12)/2</f>
        <v>10.5</v>
      </c>
      <c r="V12" s="56">
        <f>R12+T12</f>
        <v>2</v>
      </c>
      <c r="W12" s="188">
        <f>SUM(E12+G12+I12+M12+Q12+S12)</f>
        <v>134.5</v>
      </c>
      <c r="X12" s="196">
        <f>SUM(W12/12)</f>
        <v>11.208333333333334</v>
      </c>
      <c r="Y12" s="192">
        <v>30</v>
      </c>
      <c r="Z12" s="198" t="s">
        <v>162</v>
      </c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</row>
    <row r="13" spans="1:54" s="86" customFormat="1" ht="18.75">
      <c r="A13" s="168"/>
      <c r="B13" s="77">
        <v>3</v>
      </c>
      <c r="C13" s="67" t="s">
        <v>107</v>
      </c>
      <c r="D13" s="98" t="s">
        <v>57</v>
      </c>
      <c r="E13" s="146">
        <v>28.5</v>
      </c>
      <c r="F13" s="131">
        <v>0</v>
      </c>
      <c r="G13" s="79">
        <v>32.25</v>
      </c>
      <c r="H13" s="78">
        <v>7</v>
      </c>
      <c r="I13" s="79">
        <v>24</v>
      </c>
      <c r="J13" s="56">
        <v>5</v>
      </c>
      <c r="K13" s="95">
        <f>(I13+G13+E13)/8</f>
        <v>10.59375</v>
      </c>
      <c r="L13" s="88">
        <v>19</v>
      </c>
      <c r="M13" s="55">
        <v>22</v>
      </c>
      <c r="N13" s="88">
        <v>9</v>
      </c>
      <c r="O13" s="55">
        <f>M13/2</f>
        <v>11</v>
      </c>
      <c r="P13" s="56">
        <f>N13</f>
        <v>9</v>
      </c>
      <c r="Q13" s="95">
        <v>11</v>
      </c>
      <c r="R13" s="78">
        <v>1</v>
      </c>
      <c r="S13" s="79">
        <v>10</v>
      </c>
      <c r="T13" s="88">
        <v>1</v>
      </c>
      <c r="U13" s="55">
        <f>(Q13+S13)/2</f>
        <v>10.5</v>
      </c>
      <c r="V13" s="56">
        <f>R13+T13</f>
        <v>2</v>
      </c>
      <c r="W13" s="188">
        <f>SUM(E13+G13+I13+M13+Q13+S13)</f>
        <v>127.75</v>
      </c>
      <c r="X13" s="196">
        <f>SUM(W13/12)</f>
        <v>10.645833333333334</v>
      </c>
      <c r="Y13" s="192">
        <f>L13+P13+V13</f>
        <v>30</v>
      </c>
      <c r="Z13" s="198" t="s">
        <v>162</v>
      </c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</row>
    <row r="14" spans="1:54" s="86" customFormat="1" ht="19.5" thickBot="1">
      <c r="A14" s="168"/>
      <c r="B14" s="80">
        <v>4</v>
      </c>
      <c r="C14" s="81" t="s">
        <v>105</v>
      </c>
      <c r="D14" s="99" t="s">
        <v>106</v>
      </c>
      <c r="E14" s="82">
        <v>30</v>
      </c>
      <c r="F14" s="83">
        <v>7</v>
      </c>
      <c r="G14" s="84">
        <v>30</v>
      </c>
      <c r="H14" s="83">
        <v>7</v>
      </c>
      <c r="I14" s="84">
        <v>20.5</v>
      </c>
      <c r="J14" s="85">
        <v>5</v>
      </c>
      <c r="K14" s="96">
        <f>(I14+G14+E14)/8</f>
        <v>10.0625</v>
      </c>
      <c r="L14" s="89">
        <f>F14+H14+J14</f>
        <v>19</v>
      </c>
      <c r="M14" s="82">
        <v>17</v>
      </c>
      <c r="N14" s="89">
        <v>9</v>
      </c>
      <c r="O14" s="82">
        <f>M14/2</f>
        <v>8.5</v>
      </c>
      <c r="P14" s="85">
        <f>N14</f>
        <v>9</v>
      </c>
      <c r="Q14" s="96">
        <v>11.5</v>
      </c>
      <c r="R14" s="83">
        <v>1</v>
      </c>
      <c r="S14" s="84">
        <v>11</v>
      </c>
      <c r="T14" s="89">
        <v>1</v>
      </c>
      <c r="U14" s="82">
        <f>(Q14+S14)/2</f>
        <v>11.25</v>
      </c>
      <c r="V14" s="85">
        <f>R14+T14</f>
        <v>2</v>
      </c>
      <c r="W14" s="189">
        <f>SUM(E14+G14+I14+M14+Q14+S14)</f>
        <v>120</v>
      </c>
      <c r="X14" s="215">
        <f>SUM(W14/12)</f>
        <v>10</v>
      </c>
      <c r="Y14" s="216">
        <v>30</v>
      </c>
      <c r="Z14" s="217" t="s">
        <v>162</v>
      </c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</row>
    <row r="15" spans="1:54" s="86" customFormat="1" ht="19.5" thickBot="1">
      <c r="A15" s="168"/>
      <c r="B15" s="199">
        <v>5</v>
      </c>
      <c r="C15" s="229" t="s">
        <v>103</v>
      </c>
      <c r="D15" s="230" t="s">
        <v>104</v>
      </c>
      <c r="E15" s="200">
        <v>30.75</v>
      </c>
      <c r="F15" s="201">
        <v>7</v>
      </c>
      <c r="G15" s="202">
        <v>24</v>
      </c>
      <c r="H15" s="203">
        <v>0</v>
      </c>
      <c r="I15" s="204">
        <v>22</v>
      </c>
      <c r="J15" s="205">
        <v>5</v>
      </c>
      <c r="K15" s="206">
        <f>(I15+G15+E15)/8</f>
        <v>9.59375</v>
      </c>
      <c r="L15" s="207">
        <f>F15+H15+J15</f>
        <v>12</v>
      </c>
      <c r="M15" s="219">
        <v>19</v>
      </c>
      <c r="N15" s="210">
        <v>0</v>
      </c>
      <c r="O15" s="218">
        <f>M15/2</f>
        <v>9.5</v>
      </c>
      <c r="P15" s="208">
        <f>N15</f>
        <v>0</v>
      </c>
      <c r="Q15" s="209">
        <v>11</v>
      </c>
      <c r="R15" s="201">
        <v>1</v>
      </c>
      <c r="S15" s="202">
        <v>9.5</v>
      </c>
      <c r="T15" s="210">
        <v>0</v>
      </c>
      <c r="U15" s="200">
        <f>(Q15+S15)/2</f>
        <v>10.25</v>
      </c>
      <c r="V15" s="205">
        <v>2</v>
      </c>
      <c r="W15" s="211">
        <f>SUM(E15+G15+I15+M15+Q15+S15)</f>
        <v>116.25</v>
      </c>
      <c r="X15" s="212">
        <f>SUM(W15/12)</f>
        <v>9.6875</v>
      </c>
      <c r="Y15" s="213">
        <f>L15+P15+V15</f>
        <v>14</v>
      </c>
      <c r="Z15" s="214" t="s">
        <v>163</v>
      </c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</row>
    <row r="16" spans="2:26" ht="18">
      <c r="B16" s="14"/>
      <c r="C16" s="15"/>
      <c r="D16" s="15"/>
      <c r="E16" s="16"/>
      <c r="F16" s="17"/>
      <c r="G16" s="18"/>
      <c r="H16" s="19"/>
      <c r="I16" s="17"/>
      <c r="J16" s="17"/>
      <c r="K16" s="17"/>
      <c r="L16" s="17"/>
      <c r="M16" s="16"/>
      <c r="N16" s="17"/>
      <c r="O16" s="17"/>
      <c r="P16" s="17"/>
      <c r="Q16" s="18"/>
      <c r="R16" s="19"/>
      <c r="S16" s="16"/>
      <c r="T16" s="17"/>
      <c r="U16" s="17"/>
      <c r="V16" s="17"/>
      <c r="W16" s="18"/>
      <c r="X16" s="18"/>
      <c r="Y16" s="19"/>
      <c r="Z16" s="3"/>
    </row>
    <row r="17" spans="3:25" ht="20.25">
      <c r="C17" s="92" t="s">
        <v>171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</row>
    <row r="18" spans="3:25" ht="20.25">
      <c r="C18" s="92" t="s">
        <v>173</v>
      </c>
      <c r="D18" s="90"/>
      <c r="E18" s="90"/>
      <c r="F18" s="90"/>
      <c r="G18" s="90"/>
      <c r="H18" s="90"/>
      <c r="I18" s="90"/>
      <c r="J18" s="90"/>
      <c r="K18" s="167" t="s">
        <v>178</v>
      </c>
      <c r="L18" s="90"/>
      <c r="M18" s="90"/>
      <c r="N18" s="25"/>
      <c r="O18" s="25"/>
      <c r="P18" s="25"/>
      <c r="Q18" s="25"/>
      <c r="X18" s="90"/>
      <c r="Y18" s="90"/>
    </row>
    <row r="19" spans="3:25" ht="20.25">
      <c r="C19" s="92" t="s">
        <v>172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X19" s="90"/>
      <c r="Y19" s="90"/>
    </row>
    <row r="20" spans="3:25" ht="20.25">
      <c r="C20" s="90"/>
      <c r="D20" s="90"/>
      <c r="E20" s="90"/>
      <c r="F20" s="90"/>
      <c r="G20" s="90"/>
      <c r="H20" s="90"/>
      <c r="I20" s="90"/>
      <c r="J20" s="90"/>
      <c r="K20" s="90"/>
      <c r="L20" s="20" t="s">
        <v>51</v>
      </c>
      <c r="M20" s="90"/>
      <c r="N20" s="90"/>
      <c r="O20" s="90"/>
      <c r="P20" s="90"/>
      <c r="Q20" s="90"/>
      <c r="S20" s="36" t="s">
        <v>48</v>
      </c>
      <c r="T20" s="37"/>
      <c r="U20" s="37"/>
      <c r="V20" s="37"/>
      <c r="W20" s="37"/>
      <c r="X20" s="37"/>
      <c r="Y20" s="90"/>
    </row>
    <row r="21" spans="3:25" ht="20.25">
      <c r="C21" s="26" t="s">
        <v>166</v>
      </c>
      <c r="D21" s="90"/>
      <c r="E21" s="90"/>
      <c r="F21" s="90"/>
      <c r="G21" s="90"/>
      <c r="H21" s="90"/>
      <c r="I21" s="90"/>
      <c r="J21" s="90"/>
      <c r="K21" s="90"/>
      <c r="L21" s="90"/>
      <c r="M21" s="90" t="s">
        <v>52</v>
      </c>
      <c r="N21" s="90"/>
      <c r="O21" s="90"/>
      <c r="P21" s="90"/>
      <c r="Q21" s="90"/>
      <c r="S21" s="37"/>
      <c r="T21" s="36" t="s">
        <v>49</v>
      </c>
      <c r="U21" s="37"/>
      <c r="V21" s="37"/>
      <c r="W21" s="37"/>
      <c r="X21" s="37"/>
      <c r="Y21" s="90"/>
    </row>
    <row r="22" spans="3:25" ht="20.25">
      <c r="C22" s="26"/>
      <c r="D22" s="90"/>
      <c r="E22" s="90"/>
      <c r="F22" s="90"/>
      <c r="G22" s="90"/>
      <c r="H22" s="90"/>
      <c r="I22" s="90"/>
      <c r="J22" s="90"/>
      <c r="K22" s="90"/>
      <c r="L22" s="90"/>
      <c r="N22" s="90"/>
      <c r="O22" s="90"/>
      <c r="P22" s="90"/>
      <c r="Q22" s="90"/>
      <c r="T22" s="38" t="s">
        <v>50</v>
      </c>
      <c r="Y22" s="90"/>
    </row>
    <row r="23" spans="3:25" ht="20.25">
      <c r="C23" s="167" t="s">
        <v>56</v>
      </c>
      <c r="D23" s="90" t="s">
        <v>93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Y23" s="90"/>
    </row>
    <row r="24" spans="4:25" ht="20.25">
      <c r="D24" s="90" t="s">
        <v>112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</row>
    <row r="25" spans="3:25" ht="20.25">
      <c r="C25" s="90"/>
      <c r="D25" s="90" t="s">
        <v>13</v>
      </c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4:25" ht="20.25">
      <c r="D26" s="90" t="s">
        <v>95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4:6" ht="20.25">
      <c r="D27" s="90" t="s">
        <v>114</v>
      </c>
      <c r="E27" s="90"/>
      <c r="F27" s="90"/>
    </row>
    <row r="28" ht="20.25">
      <c r="D28" s="90" t="s">
        <v>94</v>
      </c>
    </row>
    <row r="29" ht="20.25">
      <c r="D29" s="90" t="s">
        <v>14</v>
      </c>
    </row>
    <row r="30" spans="3:4" ht="20.25">
      <c r="C30" s="90"/>
      <c r="D30" s="90" t="s">
        <v>113</v>
      </c>
    </row>
  </sheetData>
  <sheetProtection password="880B" sheet="1" formatCells="0" formatColumns="0" formatRows="0" insertColumns="0" insertRows="0" insertHyperlinks="0" deleteColumns="0" deleteRows="0" sort="0" autoFilter="0" pivotTables="0"/>
  <mergeCells count="3">
    <mergeCell ref="E9:L9"/>
    <mergeCell ref="M9:P9"/>
    <mergeCell ref="Q9:V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8"/>
  <sheetViews>
    <sheetView zoomScale="73" zoomScaleNormal="73" zoomScalePageLayoutView="0" workbookViewId="0" topLeftCell="A49">
      <selection activeCell="A1" sqref="A1:AE48"/>
    </sheetView>
  </sheetViews>
  <sheetFormatPr defaultColWidth="11.421875" defaultRowHeight="15"/>
  <sheetData>
    <row r="1" spans="1:31" ht="18.75">
      <c r="A1" s="269"/>
      <c r="B1" s="239" t="s">
        <v>210</v>
      </c>
      <c r="C1" s="239"/>
      <c r="D1" s="239"/>
      <c r="E1" s="239"/>
      <c r="F1" s="239"/>
      <c r="G1" s="240"/>
      <c r="H1" s="122"/>
      <c r="I1" s="240"/>
      <c r="J1" s="240" t="s">
        <v>211</v>
      </c>
      <c r="K1" s="269"/>
      <c r="L1" s="269"/>
      <c r="M1" s="240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</row>
    <row r="2" spans="1:31" ht="15.75">
      <c r="A2" s="269"/>
      <c r="B2" s="6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</row>
    <row r="3" spans="1:31" ht="15.75">
      <c r="A3" s="269"/>
      <c r="B3" s="6" t="s">
        <v>11</v>
      </c>
      <c r="C3" s="7"/>
      <c r="D3" s="7"/>
      <c r="E3" s="7"/>
      <c r="F3" s="7"/>
      <c r="G3" s="7"/>
      <c r="H3" s="7"/>
      <c r="I3" s="7"/>
      <c r="J3" s="7"/>
      <c r="K3" s="7"/>
      <c r="L3" s="7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</row>
    <row r="4" spans="1:31" ht="18.75">
      <c r="A4" s="26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</row>
    <row r="5" spans="1:31" ht="18.75">
      <c r="A5" s="269"/>
      <c r="B5" s="9"/>
      <c r="C5" s="9"/>
      <c r="D5" s="12" t="s">
        <v>15</v>
      </c>
      <c r="E5" s="12"/>
      <c r="F5" s="12"/>
      <c r="G5" s="9"/>
      <c r="H5" s="4"/>
      <c r="I5" s="4"/>
      <c r="J5" s="4"/>
      <c r="K5" s="4"/>
      <c r="L5" s="4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</row>
    <row r="6" spans="1:31" ht="18.75">
      <c r="A6" s="269"/>
      <c r="B6" s="9"/>
      <c r="C6" s="9"/>
      <c r="D6" s="12" t="s">
        <v>216</v>
      </c>
      <c r="E6" s="12"/>
      <c r="F6" s="12"/>
      <c r="G6" s="9"/>
      <c r="H6" s="4"/>
      <c r="I6" s="4"/>
      <c r="J6" s="4"/>
      <c r="K6" s="4"/>
      <c r="L6" s="4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</row>
    <row r="7" spans="1:31" ht="18.75">
      <c r="A7" s="269"/>
      <c r="B7" s="9"/>
      <c r="C7" s="9"/>
      <c r="D7" s="12" t="s">
        <v>99</v>
      </c>
      <c r="E7" s="12"/>
      <c r="F7" s="12"/>
      <c r="G7" s="9"/>
      <c r="H7" s="4"/>
      <c r="I7" s="4"/>
      <c r="J7" s="4"/>
      <c r="K7" s="4"/>
      <c r="L7" s="4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</row>
    <row r="8" spans="1:31" ht="19.5" thickBot="1">
      <c r="A8" s="26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</row>
    <row r="9" spans="1:31" ht="21.75" thickBot="1">
      <c r="A9" s="236"/>
      <c r="B9" s="238"/>
      <c r="C9" s="238"/>
      <c r="D9" s="238"/>
      <c r="E9" s="450" t="s">
        <v>64</v>
      </c>
      <c r="F9" s="451"/>
      <c r="G9" s="451"/>
      <c r="H9" s="451"/>
      <c r="I9" s="452"/>
      <c r="J9" s="453"/>
      <c r="K9" s="450" t="s">
        <v>20</v>
      </c>
      <c r="L9" s="451"/>
      <c r="M9" s="451"/>
      <c r="N9" s="454"/>
      <c r="O9" s="450" t="s">
        <v>46</v>
      </c>
      <c r="P9" s="451"/>
      <c r="Q9" s="451"/>
      <c r="R9" s="454"/>
      <c r="S9" s="450" t="s">
        <v>47</v>
      </c>
      <c r="T9" s="451"/>
      <c r="U9" s="451"/>
      <c r="V9" s="451"/>
      <c r="W9" s="451"/>
      <c r="X9" s="451"/>
      <c r="Y9" s="452"/>
      <c r="Z9" s="453"/>
      <c r="AA9" s="265" t="s">
        <v>91</v>
      </c>
      <c r="AB9" s="266"/>
      <c r="AC9" s="267"/>
      <c r="AD9" s="220"/>
      <c r="AE9" s="236"/>
    </row>
    <row r="10" spans="1:31" ht="409.5" thickBot="1">
      <c r="A10" s="236"/>
      <c r="B10" s="68" t="s">
        <v>0</v>
      </c>
      <c r="C10" s="68" t="s">
        <v>1</v>
      </c>
      <c r="D10" s="69" t="s">
        <v>2</v>
      </c>
      <c r="E10" s="70" t="s">
        <v>60</v>
      </c>
      <c r="F10" s="59" t="s">
        <v>61</v>
      </c>
      <c r="G10" s="70" t="s">
        <v>62</v>
      </c>
      <c r="H10" s="148" t="s">
        <v>63</v>
      </c>
      <c r="I10" s="261" t="s">
        <v>35</v>
      </c>
      <c r="J10" s="262" t="s">
        <v>92</v>
      </c>
      <c r="K10" s="151" t="s">
        <v>65</v>
      </c>
      <c r="L10" s="59" t="s">
        <v>30</v>
      </c>
      <c r="M10" s="149" t="s">
        <v>21</v>
      </c>
      <c r="N10" s="150" t="s">
        <v>66</v>
      </c>
      <c r="O10" s="125" t="s">
        <v>67</v>
      </c>
      <c r="P10" s="59" t="s">
        <v>30</v>
      </c>
      <c r="Q10" s="149" t="s">
        <v>43</v>
      </c>
      <c r="R10" s="150" t="s">
        <v>68</v>
      </c>
      <c r="S10" s="70" t="s">
        <v>3</v>
      </c>
      <c r="T10" s="59" t="s">
        <v>31</v>
      </c>
      <c r="U10" s="70" t="s">
        <v>69</v>
      </c>
      <c r="V10" s="59" t="s">
        <v>31</v>
      </c>
      <c r="W10" s="125" t="s">
        <v>70</v>
      </c>
      <c r="X10" s="148" t="s">
        <v>31</v>
      </c>
      <c r="Y10" s="261" t="s">
        <v>73</v>
      </c>
      <c r="Z10" s="262" t="s">
        <v>74</v>
      </c>
      <c r="AA10" s="152" t="s">
        <v>32</v>
      </c>
      <c r="AB10" s="71" t="s">
        <v>33</v>
      </c>
      <c r="AC10" s="71" t="s">
        <v>34</v>
      </c>
      <c r="AD10" s="72"/>
      <c r="AE10" s="126"/>
    </row>
    <row r="11" spans="1:31" ht="18.75">
      <c r="A11" s="269"/>
      <c r="B11" s="33">
        <v>1</v>
      </c>
      <c r="C11" s="251" t="s">
        <v>188</v>
      </c>
      <c r="D11" s="251" t="s">
        <v>181</v>
      </c>
      <c r="E11" s="241">
        <v>46.5</v>
      </c>
      <c r="F11" s="244">
        <v>8</v>
      </c>
      <c r="G11" s="241">
        <v>56.0625</v>
      </c>
      <c r="H11" s="244">
        <v>10</v>
      </c>
      <c r="I11" s="263">
        <f aca="true" t="shared" si="0" ref="I11:I30">(E11+G11)/6</f>
        <v>17.09375</v>
      </c>
      <c r="J11" s="264">
        <f aca="true" t="shared" si="1" ref="J11:J30">F11+H11</f>
        <v>18</v>
      </c>
      <c r="K11" s="241">
        <v>28.875</v>
      </c>
      <c r="L11" s="244">
        <v>3</v>
      </c>
      <c r="M11" s="241">
        <f aca="true" t="shared" si="2" ref="M11:M30">K11/2</f>
        <v>14.4375</v>
      </c>
      <c r="N11" s="244">
        <f aca="true" t="shared" si="3" ref="N11:N30">L11</f>
        <v>3</v>
      </c>
      <c r="O11" s="241">
        <v>34</v>
      </c>
      <c r="P11" s="244">
        <v>3</v>
      </c>
      <c r="Q11" s="241">
        <f aca="true" t="shared" si="4" ref="Q11:Q30">O11/2</f>
        <v>17</v>
      </c>
      <c r="R11" s="244">
        <f aca="true" t="shared" si="5" ref="R11:R30">P11</f>
        <v>3</v>
      </c>
      <c r="S11" s="241">
        <v>16</v>
      </c>
      <c r="T11" s="244">
        <v>2</v>
      </c>
      <c r="U11" s="241">
        <v>16</v>
      </c>
      <c r="V11" s="244">
        <v>2</v>
      </c>
      <c r="W11" s="241">
        <v>15</v>
      </c>
      <c r="X11" s="244">
        <v>2</v>
      </c>
      <c r="Y11" s="263">
        <f aca="true" t="shared" si="6" ref="Y11:Y30">(S11+U11+W11)/3</f>
        <v>15.666666666666666</v>
      </c>
      <c r="Z11" s="264">
        <f aca="true" t="shared" si="7" ref="Z11:Z30">T11+V11+X11</f>
        <v>6</v>
      </c>
      <c r="AA11" s="57">
        <f aca="true" t="shared" si="8" ref="AA11:AA30">(W11+U11+S11+O11+K11+G11+E11)</f>
        <v>212.4375</v>
      </c>
      <c r="AB11" s="57">
        <f aca="true" t="shared" si="9" ref="AB11:AB30">AA11/13</f>
        <v>16.341346153846153</v>
      </c>
      <c r="AC11" s="45">
        <v>30</v>
      </c>
      <c r="AD11" s="255" t="s">
        <v>162</v>
      </c>
      <c r="AE11" s="269"/>
    </row>
    <row r="12" spans="1:31" ht="18.75">
      <c r="A12" s="269"/>
      <c r="B12" s="39">
        <v>2</v>
      </c>
      <c r="C12" s="252" t="s">
        <v>192</v>
      </c>
      <c r="D12" s="252" t="s">
        <v>75</v>
      </c>
      <c r="E12" s="242">
        <v>42.269999999999996</v>
      </c>
      <c r="F12" s="245">
        <v>8</v>
      </c>
      <c r="G12" s="242">
        <v>50.0625</v>
      </c>
      <c r="H12" s="245">
        <v>10</v>
      </c>
      <c r="I12" s="242">
        <f t="shared" si="0"/>
        <v>15.38875</v>
      </c>
      <c r="J12" s="245">
        <f t="shared" si="1"/>
        <v>18</v>
      </c>
      <c r="K12" s="242">
        <v>30.5</v>
      </c>
      <c r="L12" s="245">
        <v>3</v>
      </c>
      <c r="M12" s="242">
        <f t="shared" si="2"/>
        <v>15.25</v>
      </c>
      <c r="N12" s="245">
        <f t="shared" si="3"/>
        <v>3</v>
      </c>
      <c r="O12" s="243">
        <v>34</v>
      </c>
      <c r="P12" s="245">
        <v>3</v>
      </c>
      <c r="Q12" s="242">
        <f t="shared" si="4"/>
        <v>17</v>
      </c>
      <c r="R12" s="245">
        <f t="shared" si="5"/>
        <v>3</v>
      </c>
      <c r="S12" s="242">
        <v>19</v>
      </c>
      <c r="T12" s="245">
        <v>2</v>
      </c>
      <c r="U12" s="249">
        <v>16</v>
      </c>
      <c r="V12" s="245">
        <v>2</v>
      </c>
      <c r="W12" s="242">
        <v>17</v>
      </c>
      <c r="X12" s="245">
        <v>2</v>
      </c>
      <c r="Y12" s="242">
        <f t="shared" si="6"/>
        <v>17.333333333333332</v>
      </c>
      <c r="Z12" s="245">
        <f t="shared" si="7"/>
        <v>6</v>
      </c>
      <c r="AA12" s="44">
        <f t="shared" si="8"/>
        <v>208.83249999999998</v>
      </c>
      <c r="AB12" s="44">
        <f t="shared" si="9"/>
        <v>16.06403846153846</v>
      </c>
      <c r="AC12" s="46">
        <v>30</v>
      </c>
      <c r="AD12" s="256" t="s">
        <v>162</v>
      </c>
      <c r="AE12" s="269"/>
    </row>
    <row r="13" spans="1:31" ht="18.75">
      <c r="A13" s="269"/>
      <c r="B13" s="39">
        <v>3</v>
      </c>
      <c r="C13" s="252" t="s">
        <v>183</v>
      </c>
      <c r="D13" s="252" t="s">
        <v>184</v>
      </c>
      <c r="E13" s="242">
        <v>43.32</v>
      </c>
      <c r="F13" s="245">
        <v>8</v>
      </c>
      <c r="G13" s="242">
        <v>50.8125</v>
      </c>
      <c r="H13" s="245">
        <v>10</v>
      </c>
      <c r="I13" s="242">
        <f t="shared" si="0"/>
        <v>15.688749999999999</v>
      </c>
      <c r="J13" s="245">
        <f t="shared" si="1"/>
        <v>18</v>
      </c>
      <c r="K13" s="242">
        <v>29.25</v>
      </c>
      <c r="L13" s="245">
        <v>3</v>
      </c>
      <c r="M13" s="242">
        <f t="shared" si="2"/>
        <v>14.625</v>
      </c>
      <c r="N13" s="245">
        <f t="shared" si="3"/>
        <v>3</v>
      </c>
      <c r="O13" s="242">
        <v>34</v>
      </c>
      <c r="P13" s="245">
        <v>3</v>
      </c>
      <c r="Q13" s="242">
        <f t="shared" si="4"/>
        <v>17</v>
      </c>
      <c r="R13" s="245">
        <f t="shared" si="5"/>
        <v>3</v>
      </c>
      <c r="S13" s="242">
        <v>19</v>
      </c>
      <c r="T13" s="245">
        <v>2</v>
      </c>
      <c r="U13" s="242">
        <v>16</v>
      </c>
      <c r="V13" s="245">
        <v>2</v>
      </c>
      <c r="W13" s="242">
        <v>14.5</v>
      </c>
      <c r="X13" s="245">
        <v>2</v>
      </c>
      <c r="Y13" s="242">
        <f t="shared" si="6"/>
        <v>16.5</v>
      </c>
      <c r="Z13" s="245">
        <f t="shared" si="7"/>
        <v>6</v>
      </c>
      <c r="AA13" s="44">
        <f t="shared" si="8"/>
        <v>206.8825</v>
      </c>
      <c r="AB13" s="44">
        <f t="shared" si="9"/>
        <v>15.91403846153846</v>
      </c>
      <c r="AC13" s="46">
        <v>30</v>
      </c>
      <c r="AD13" s="256" t="s">
        <v>162</v>
      </c>
      <c r="AE13" s="269"/>
    </row>
    <row r="14" spans="1:31" ht="18.75">
      <c r="A14" s="269"/>
      <c r="B14" s="39">
        <v>4</v>
      </c>
      <c r="C14" s="252" t="s">
        <v>203</v>
      </c>
      <c r="D14" s="252" t="s">
        <v>181</v>
      </c>
      <c r="E14" s="243">
        <v>42</v>
      </c>
      <c r="F14" s="245">
        <v>8</v>
      </c>
      <c r="G14" s="243">
        <v>53.625</v>
      </c>
      <c r="H14" s="245">
        <v>10</v>
      </c>
      <c r="I14" s="242">
        <f t="shared" si="0"/>
        <v>15.9375</v>
      </c>
      <c r="J14" s="245">
        <f t="shared" si="1"/>
        <v>18</v>
      </c>
      <c r="K14" s="249">
        <v>23.5</v>
      </c>
      <c r="L14" s="245">
        <v>3</v>
      </c>
      <c r="M14" s="249">
        <f t="shared" si="2"/>
        <v>11.75</v>
      </c>
      <c r="N14" s="248">
        <f t="shared" si="3"/>
        <v>3</v>
      </c>
      <c r="O14" s="249">
        <v>34</v>
      </c>
      <c r="P14" s="245">
        <v>3</v>
      </c>
      <c r="Q14" s="249">
        <f t="shared" si="4"/>
        <v>17</v>
      </c>
      <c r="R14" s="248">
        <f t="shared" si="5"/>
        <v>3</v>
      </c>
      <c r="S14" s="249">
        <v>17</v>
      </c>
      <c r="T14" s="245">
        <v>2</v>
      </c>
      <c r="U14" s="249">
        <v>18</v>
      </c>
      <c r="V14" s="245">
        <v>2</v>
      </c>
      <c r="W14" s="242">
        <v>15</v>
      </c>
      <c r="X14" s="245">
        <v>2</v>
      </c>
      <c r="Y14" s="242">
        <f t="shared" si="6"/>
        <v>16.666666666666668</v>
      </c>
      <c r="Z14" s="245">
        <f t="shared" si="7"/>
        <v>6</v>
      </c>
      <c r="AA14" s="44">
        <f t="shared" si="8"/>
        <v>203.125</v>
      </c>
      <c r="AB14" s="44">
        <f t="shared" si="9"/>
        <v>15.625</v>
      </c>
      <c r="AC14" s="46">
        <v>30</v>
      </c>
      <c r="AD14" s="256" t="s">
        <v>162</v>
      </c>
      <c r="AE14" s="269"/>
    </row>
    <row r="15" spans="1:31" ht="18.75">
      <c r="A15" s="269"/>
      <c r="B15" s="39">
        <v>5</v>
      </c>
      <c r="C15" s="252" t="s">
        <v>200</v>
      </c>
      <c r="D15" s="252" t="s">
        <v>182</v>
      </c>
      <c r="E15" s="243">
        <v>42.39</v>
      </c>
      <c r="F15" s="245">
        <v>8</v>
      </c>
      <c r="G15" s="243">
        <v>49.125</v>
      </c>
      <c r="H15" s="245">
        <v>10</v>
      </c>
      <c r="I15" s="242">
        <f t="shared" si="0"/>
        <v>15.2525</v>
      </c>
      <c r="J15" s="245">
        <f t="shared" si="1"/>
        <v>18</v>
      </c>
      <c r="K15" s="249">
        <v>29.25</v>
      </c>
      <c r="L15" s="245">
        <v>3</v>
      </c>
      <c r="M15" s="249">
        <f t="shared" si="2"/>
        <v>14.625</v>
      </c>
      <c r="N15" s="248">
        <f t="shared" si="3"/>
        <v>3</v>
      </c>
      <c r="O15" s="249">
        <v>30</v>
      </c>
      <c r="P15" s="245">
        <v>3</v>
      </c>
      <c r="Q15" s="249">
        <f t="shared" si="4"/>
        <v>15</v>
      </c>
      <c r="R15" s="248">
        <f t="shared" si="5"/>
        <v>3</v>
      </c>
      <c r="S15" s="249">
        <v>17</v>
      </c>
      <c r="T15" s="245">
        <v>2</v>
      </c>
      <c r="U15" s="249">
        <v>18</v>
      </c>
      <c r="V15" s="245">
        <v>2</v>
      </c>
      <c r="W15" s="242">
        <v>15.5</v>
      </c>
      <c r="X15" s="245">
        <v>2</v>
      </c>
      <c r="Y15" s="242">
        <f t="shared" si="6"/>
        <v>16.833333333333332</v>
      </c>
      <c r="Z15" s="245">
        <f t="shared" si="7"/>
        <v>6</v>
      </c>
      <c r="AA15" s="44">
        <f t="shared" si="8"/>
        <v>201.265</v>
      </c>
      <c r="AB15" s="44">
        <f t="shared" si="9"/>
        <v>15.481923076923076</v>
      </c>
      <c r="AC15" s="46">
        <v>30</v>
      </c>
      <c r="AD15" s="256" t="s">
        <v>162</v>
      </c>
      <c r="AE15" s="269"/>
    </row>
    <row r="16" spans="1:31" ht="18.75">
      <c r="A16" s="269"/>
      <c r="B16" s="39">
        <v>6</v>
      </c>
      <c r="C16" s="252" t="s">
        <v>187</v>
      </c>
      <c r="D16" s="252" t="s">
        <v>184</v>
      </c>
      <c r="E16" s="242">
        <v>40.89</v>
      </c>
      <c r="F16" s="245">
        <v>8</v>
      </c>
      <c r="G16" s="242">
        <v>54</v>
      </c>
      <c r="H16" s="245">
        <v>10</v>
      </c>
      <c r="I16" s="242">
        <f t="shared" si="0"/>
        <v>15.815</v>
      </c>
      <c r="J16" s="245">
        <f t="shared" si="1"/>
        <v>18</v>
      </c>
      <c r="K16" s="249">
        <v>31.125</v>
      </c>
      <c r="L16" s="245">
        <v>3</v>
      </c>
      <c r="M16" s="242">
        <f t="shared" si="2"/>
        <v>15.5625</v>
      </c>
      <c r="N16" s="245">
        <f t="shared" si="3"/>
        <v>3</v>
      </c>
      <c r="O16" s="242">
        <v>32</v>
      </c>
      <c r="P16" s="245">
        <v>3</v>
      </c>
      <c r="Q16" s="242">
        <f t="shared" si="4"/>
        <v>16</v>
      </c>
      <c r="R16" s="245">
        <f t="shared" si="5"/>
        <v>3</v>
      </c>
      <c r="S16" s="242">
        <v>16</v>
      </c>
      <c r="T16" s="245">
        <v>2</v>
      </c>
      <c r="U16" s="249">
        <v>16</v>
      </c>
      <c r="V16" s="245">
        <v>2</v>
      </c>
      <c r="W16" s="242">
        <v>11</v>
      </c>
      <c r="X16" s="245">
        <v>2</v>
      </c>
      <c r="Y16" s="242">
        <f t="shared" si="6"/>
        <v>14.333333333333334</v>
      </c>
      <c r="Z16" s="245">
        <f t="shared" si="7"/>
        <v>6</v>
      </c>
      <c r="AA16" s="44">
        <f t="shared" si="8"/>
        <v>201.015</v>
      </c>
      <c r="AB16" s="44">
        <f t="shared" si="9"/>
        <v>15.462692307692306</v>
      </c>
      <c r="AC16" s="46">
        <v>30</v>
      </c>
      <c r="AD16" s="256" t="s">
        <v>162</v>
      </c>
      <c r="AE16" s="269"/>
    </row>
    <row r="17" spans="1:31" ht="18.75">
      <c r="A17" s="269"/>
      <c r="B17" s="39">
        <v>7</v>
      </c>
      <c r="C17" s="252" t="s">
        <v>206</v>
      </c>
      <c r="D17" s="252" t="s">
        <v>4</v>
      </c>
      <c r="E17" s="243">
        <v>42.18</v>
      </c>
      <c r="F17" s="245">
        <v>8</v>
      </c>
      <c r="G17" s="243">
        <v>46.3125</v>
      </c>
      <c r="H17" s="245">
        <v>10</v>
      </c>
      <c r="I17" s="242">
        <f t="shared" si="0"/>
        <v>14.748750000000001</v>
      </c>
      <c r="J17" s="245">
        <f t="shared" si="1"/>
        <v>18</v>
      </c>
      <c r="K17" s="249">
        <v>25.5</v>
      </c>
      <c r="L17" s="245">
        <v>3</v>
      </c>
      <c r="M17" s="249">
        <f t="shared" si="2"/>
        <v>12.75</v>
      </c>
      <c r="N17" s="248">
        <f t="shared" si="3"/>
        <v>3</v>
      </c>
      <c r="O17" s="249">
        <v>34</v>
      </c>
      <c r="P17" s="245">
        <v>3</v>
      </c>
      <c r="Q17" s="249">
        <f t="shared" si="4"/>
        <v>17</v>
      </c>
      <c r="R17" s="248">
        <f t="shared" si="5"/>
        <v>3</v>
      </c>
      <c r="S17" s="249">
        <v>16</v>
      </c>
      <c r="T17" s="245">
        <v>2</v>
      </c>
      <c r="U17" s="249">
        <v>18</v>
      </c>
      <c r="V17" s="245">
        <v>2</v>
      </c>
      <c r="W17" s="242">
        <v>15.5</v>
      </c>
      <c r="X17" s="245">
        <v>2</v>
      </c>
      <c r="Y17" s="242">
        <f t="shared" si="6"/>
        <v>16.5</v>
      </c>
      <c r="Z17" s="245">
        <f t="shared" si="7"/>
        <v>6</v>
      </c>
      <c r="AA17" s="44">
        <f t="shared" si="8"/>
        <v>197.4925</v>
      </c>
      <c r="AB17" s="44">
        <f t="shared" si="9"/>
        <v>15.19173076923077</v>
      </c>
      <c r="AC17" s="46">
        <v>30</v>
      </c>
      <c r="AD17" s="256" t="s">
        <v>162</v>
      </c>
      <c r="AE17" s="269"/>
    </row>
    <row r="18" spans="1:31" ht="18.75">
      <c r="A18" s="269"/>
      <c r="B18" s="39">
        <v>8</v>
      </c>
      <c r="C18" s="252" t="s">
        <v>189</v>
      </c>
      <c r="D18" s="252" t="s">
        <v>180</v>
      </c>
      <c r="E18" s="242">
        <v>46.14</v>
      </c>
      <c r="F18" s="245">
        <v>8</v>
      </c>
      <c r="G18" s="242">
        <v>38.25</v>
      </c>
      <c r="H18" s="245">
        <v>10</v>
      </c>
      <c r="I18" s="242">
        <f t="shared" si="0"/>
        <v>14.065</v>
      </c>
      <c r="J18" s="245">
        <f t="shared" si="1"/>
        <v>18</v>
      </c>
      <c r="K18" s="242">
        <v>33.5</v>
      </c>
      <c r="L18" s="245">
        <v>3</v>
      </c>
      <c r="M18" s="242">
        <f t="shared" si="2"/>
        <v>16.75</v>
      </c>
      <c r="N18" s="245">
        <f t="shared" si="3"/>
        <v>3</v>
      </c>
      <c r="O18" s="242">
        <v>30</v>
      </c>
      <c r="P18" s="245">
        <v>3</v>
      </c>
      <c r="Q18" s="242">
        <f t="shared" si="4"/>
        <v>15</v>
      </c>
      <c r="R18" s="245">
        <f t="shared" si="5"/>
        <v>3</v>
      </c>
      <c r="S18" s="242">
        <v>16</v>
      </c>
      <c r="T18" s="245">
        <v>2</v>
      </c>
      <c r="U18" s="242">
        <v>16</v>
      </c>
      <c r="V18" s="245">
        <v>2</v>
      </c>
      <c r="W18" s="242">
        <v>16</v>
      </c>
      <c r="X18" s="245">
        <v>2</v>
      </c>
      <c r="Y18" s="242">
        <f t="shared" si="6"/>
        <v>16</v>
      </c>
      <c r="Z18" s="245">
        <f t="shared" si="7"/>
        <v>6</v>
      </c>
      <c r="AA18" s="44">
        <f t="shared" si="8"/>
        <v>195.89</v>
      </c>
      <c r="AB18" s="44">
        <f t="shared" si="9"/>
        <v>15.068461538461538</v>
      </c>
      <c r="AC18" s="46">
        <v>30</v>
      </c>
      <c r="AD18" s="256" t="s">
        <v>162</v>
      </c>
      <c r="AE18" s="269"/>
    </row>
    <row r="19" spans="1:31" ht="18.75">
      <c r="A19" s="269"/>
      <c r="B19" s="39">
        <v>9</v>
      </c>
      <c r="C19" s="252" t="s">
        <v>191</v>
      </c>
      <c r="D19" s="252" t="s">
        <v>182</v>
      </c>
      <c r="E19" s="242">
        <v>37.5</v>
      </c>
      <c r="F19" s="245">
        <v>8</v>
      </c>
      <c r="G19" s="242">
        <v>42.9375</v>
      </c>
      <c r="H19" s="245">
        <v>10</v>
      </c>
      <c r="I19" s="242">
        <f t="shared" si="0"/>
        <v>13.40625</v>
      </c>
      <c r="J19" s="245">
        <f t="shared" si="1"/>
        <v>18</v>
      </c>
      <c r="K19" s="242">
        <v>26.25</v>
      </c>
      <c r="L19" s="245">
        <v>3</v>
      </c>
      <c r="M19" s="242">
        <f t="shared" si="2"/>
        <v>13.125</v>
      </c>
      <c r="N19" s="245">
        <f t="shared" si="3"/>
        <v>3</v>
      </c>
      <c r="O19" s="242">
        <v>34</v>
      </c>
      <c r="P19" s="245">
        <v>3</v>
      </c>
      <c r="Q19" s="242">
        <f t="shared" si="4"/>
        <v>17</v>
      </c>
      <c r="R19" s="245">
        <f t="shared" si="5"/>
        <v>3</v>
      </c>
      <c r="S19" s="242">
        <v>17</v>
      </c>
      <c r="T19" s="245">
        <v>2</v>
      </c>
      <c r="U19" s="242">
        <v>18</v>
      </c>
      <c r="V19" s="245">
        <v>2</v>
      </c>
      <c r="W19" s="242">
        <v>14</v>
      </c>
      <c r="X19" s="245">
        <v>2</v>
      </c>
      <c r="Y19" s="242">
        <f t="shared" si="6"/>
        <v>16.333333333333332</v>
      </c>
      <c r="Z19" s="245">
        <f t="shared" si="7"/>
        <v>6</v>
      </c>
      <c r="AA19" s="44">
        <f t="shared" si="8"/>
        <v>189.6875</v>
      </c>
      <c r="AB19" s="44">
        <f t="shared" si="9"/>
        <v>14.591346153846153</v>
      </c>
      <c r="AC19" s="46">
        <v>30</v>
      </c>
      <c r="AD19" s="256" t="s">
        <v>162</v>
      </c>
      <c r="AE19" s="269"/>
    </row>
    <row r="20" spans="1:31" ht="18.75">
      <c r="A20" s="269"/>
      <c r="B20" s="39">
        <v>10</v>
      </c>
      <c r="C20" s="252" t="s">
        <v>207</v>
      </c>
      <c r="D20" s="252" t="s">
        <v>208</v>
      </c>
      <c r="E20" s="243">
        <v>37.68</v>
      </c>
      <c r="F20" s="245">
        <v>8</v>
      </c>
      <c r="G20" s="243">
        <v>39.9375</v>
      </c>
      <c r="H20" s="245">
        <v>10</v>
      </c>
      <c r="I20" s="242">
        <f t="shared" si="0"/>
        <v>12.936250000000001</v>
      </c>
      <c r="J20" s="245">
        <f t="shared" si="1"/>
        <v>18</v>
      </c>
      <c r="K20" s="249">
        <v>30.5</v>
      </c>
      <c r="L20" s="245">
        <v>3</v>
      </c>
      <c r="M20" s="249">
        <f t="shared" si="2"/>
        <v>15.25</v>
      </c>
      <c r="N20" s="248">
        <f t="shared" si="3"/>
        <v>3</v>
      </c>
      <c r="O20" s="249">
        <v>32</v>
      </c>
      <c r="P20" s="245">
        <v>3</v>
      </c>
      <c r="Q20" s="249">
        <f t="shared" si="4"/>
        <v>16</v>
      </c>
      <c r="R20" s="248">
        <f t="shared" si="5"/>
        <v>3</v>
      </c>
      <c r="S20" s="249">
        <v>17</v>
      </c>
      <c r="T20" s="245">
        <v>2</v>
      </c>
      <c r="U20" s="249">
        <v>18.5</v>
      </c>
      <c r="V20" s="245">
        <v>2</v>
      </c>
      <c r="W20" s="242">
        <v>13.5</v>
      </c>
      <c r="X20" s="245">
        <v>2</v>
      </c>
      <c r="Y20" s="242">
        <f t="shared" si="6"/>
        <v>16.333333333333332</v>
      </c>
      <c r="Z20" s="245">
        <f t="shared" si="7"/>
        <v>6</v>
      </c>
      <c r="AA20" s="44">
        <f t="shared" si="8"/>
        <v>189.1175</v>
      </c>
      <c r="AB20" s="44">
        <f t="shared" si="9"/>
        <v>14.547500000000001</v>
      </c>
      <c r="AC20" s="46">
        <v>30</v>
      </c>
      <c r="AD20" s="256" t="s">
        <v>162</v>
      </c>
      <c r="AE20" s="269"/>
    </row>
    <row r="21" spans="1:31" ht="18.75">
      <c r="A21" s="269"/>
      <c r="B21" s="39">
        <v>11</v>
      </c>
      <c r="C21" s="252" t="s">
        <v>195</v>
      </c>
      <c r="D21" s="252" t="s">
        <v>196</v>
      </c>
      <c r="E21" s="242">
        <v>36.18</v>
      </c>
      <c r="F21" s="245">
        <v>8</v>
      </c>
      <c r="G21" s="242">
        <v>45.9375</v>
      </c>
      <c r="H21" s="245">
        <v>10</v>
      </c>
      <c r="I21" s="242">
        <f t="shared" si="0"/>
        <v>13.686250000000001</v>
      </c>
      <c r="J21" s="245">
        <f t="shared" si="1"/>
        <v>18</v>
      </c>
      <c r="K21" s="243">
        <v>24</v>
      </c>
      <c r="L21" s="245">
        <v>3</v>
      </c>
      <c r="M21" s="242">
        <f t="shared" si="2"/>
        <v>12</v>
      </c>
      <c r="N21" s="245">
        <f t="shared" si="3"/>
        <v>3</v>
      </c>
      <c r="O21" s="243">
        <v>34</v>
      </c>
      <c r="P21" s="245">
        <v>3</v>
      </c>
      <c r="Q21" s="242">
        <f t="shared" si="4"/>
        <v>17</v>
      </c>
      <c r="R21" s="245">
        <f t="shared" si="5"/>
        <v>3</v>
      </c>
      <c r="S21" s="242">
        <v>16</v>
      </c>
      <c r="T21" s="245">
        <v>2</v>
      </c>
      <c r="U21" s="249">
        <v>16</v>
      </c>
      <c r="V21" s="245">
        <v>2</v>
      </c>
      <c r="W21" s="242">
        <v>16</v>
      </c>
      <c r="X21" s="245">
        <v>2</v>
      </c>
      <c r="Y21" s="242">
        <f t="shared" si="6"/>
        <v>16</v>
      </c>
      <c r="Z21" s="245">
        <f t="shared" si="7"/>
        <v>6</v>
      </c>
      <c r="AA21" s="44">
        <f t="shared" si="8"/>
        <v>188.1175</v>
      </c>
      <c r="AB21" s="44">
        <f t="shared" si="9"/>
        <v>14.470576923076923</v>
      </c>
      <c r="AC21" s="46">
        <v>30</v>
      </c>
      <c r="AD21" s="256" t="s">
        <v>162</v>
      </c>
      <c r="AE21" s="269"/>
    </row>
    <row r="22" spans="1:31" ht="18.75">
      <c r="A22" s="269"/>
      <c r="B22" s="39">
        <v>12</v>
      </c>
      <c r="C22" s="252" t="s">
        <v>204</v>
      </c>
      <c r="D22" s="252" t="s">
        <v>205</v>
      </c>
      <c r="E22" s="243">
        <v>39.57</v>
      </c>
      <c r="F22" s="245">
        <v>8</v>
      </c>
      <c r="G22" s="243">
        <v>45.75</v>
      </c>
      <c r="H22" s="245">
        <v>10</v>
      </c>
      <c r="I22" s="242">
        <f t="shared" si="0"/>
        <v>14.219999999999999</v>
      </c>
      <c r="J22" s="245">
        <f t="shared" si="1"/>
        <v>18</v>
      </c>
      <c r="K22" s="249">
        <v>21.125</v>
      </c>
      <c r="L22" s="245">
        <v>3</v>
      </c>
      <c r="M22" s="249">
        <f t="shared" si="2"/>
        <v>10.5625</v>
      </c>
      <c r="N22" s="248">
        <f t="shared" si="3"/>
        <v>3</v>
      </c>
      <c r="O22" s="249">
        <v>26</v>
      </c>
      <c r="P22" s="245">
        <v>3</v>
      </c>
      <c r="Q22" s="249">
        <f t="shared" si="4"/>
        <v>13</v>
      </c>
      <c r="R22" s="248">
        <f t="shared" si="5"/>
        <v>3</v>
      </c>
      <c r="S22" s="249">
        <v>16</v>
      </c>
      <c r="T22" s="245">
        <v>2</v>
      </c>
      <c r="U22" s="249">
        <v>18</v>
      </c>
      <c r="V22" s="245">
        <v>2</v>
      </c>
      <c r="W22" s="242">
        <v>17.5</v>
      </c>
      <c r="X22" s="245">
        <v>2</v>
      </c>
      <c r="Y22" s="242">
        <f t="shared" si="6"/>
        <v>17.166666666666668</v>
      </c>
      <c r="Z22" s="245">
        <f t="shared" si="7"/>
        <v>6</v>
      </c>
      <c r="AA22" s="44">
        <f t="shared" si="8"/>
        <v>183.945</v>
      </c>
      <c r="AB22" s="44">
        <f t="shared" si="9"/>
        <v>14.149615384615384</v>
      </c>
      <c r="AC22" s="46">
        <v>30</v>
      </c>
      <c r="AD22" s="256" t="s">
        <v>162</v>
      </c>
      <c r="AE22" s="269"/>
    </row>
    <row r="23" spans="1:31" ht="18.75">
      <c r="A23" s="269"/>
      <c r="B23" s="39">
        <v>13</v>
      </c>
      <c r="C23" s="252" t="s">
        <v>201</v>
      </c>
      <c r="D23" s="252" t="s">
        <v>202</v>
      </c>
      <c r="E23" s="243">
        <v>37.5</v>
      </c>
      <c r="F23" s="245">
        <v>8</v>
      </c>
      <c r="G23" s="243">
        <v>31.3125</v>
      </c>
      <c r="H23" s="245">
        <v>10</v>
      </c>
      <c r="I23" s="242">
        <f t="shared" si="0"/>
        <v>11.46875</v>
      </c>
      <c r="J23" s="245">
        <f t="shared" si="1"/>
        <v>18</v>
      </c>
      <c r="K23" s="249">
        <v>25.83333334</v>
      </c>
      <c r="L23" s="245">
        <v>3</v>
      </c>
      <c r="M23" s="249">
        <f t="shared" si="2"/>
        <v>12.91666667</v>
      </c>
      <c r="N23" s="248">
        <f t="shared" si="3"/>
        <v>3</v>
      </c>
      <c r="O23" s="249">
        <v>34</v>
      </c>
      <c r="P23" s="245">
        <v>3</v>
      </c>
      <c r="Q23" s="249">
        <f t="shared" si="4"/>
        <v>17</v>
      </c>
      <c r="R23" s="248">
        <f t="shared" si="5"/>
        <v>3</v>
      </c>
      <c r="S23" s="249">
        <v>17</v>
      </c>
      <c r="T23" s="245">
        <v>2</v>
      </c>
      <c r="U23" s="249">
        <v>18</v>
      </c>
      <c r="V23" s="245">
        <v>2</v>
      </c>
      <c r="W23" s="242">
        <v>14.5</v>
      </c>
      <c r="X23" s="245">
        <v>2</v>
      </c>
      <c r="Y23" s="242">
        <f t="shared" si="6"/>
        <v>16.5</v>
      </c>
      <c r="Z23" s="245">
        <f t="shared" si="7"/>
        <v>6</v>
      </c>
      <c r="AA23" s="44">
        <f t="shared" si="8"/>
        <v>178.14583334</v>
      </c>
      <c r="AB23" s="44">
        <f t="shared" si="9"/>
        <v>13.70352564153846</v>
      </c>
      <c r="AC23" s="46">
        <v>30</v>
      </c>
      <c r="AD23" s="256" t="s">
        <v>162</v>
      </c>
      <c r="AE23" s="269"/>
    </row>
    <row r="24" spans="1:31" ht="18.75">
      <c r="A24" s="269"/>
      <c r="B24" s="39">
        <v>14</v>
      </c>
      <c r="C24" s="252" t="s">
        <v>197</v>
      </c>
      <c r="D24" s="252" t="s">
        <v>184</v>
      </c>
      <c r="E24" s="242">
        <v>38.43</v>
      </c>
      <c r="F24" s="245">
        <v>8</v>
      </c>
      <c r="G24" s="242">
        <v>33.5625</v>
      </c>
      <c r="H24" s="245">
        <v>10</v>
      </c>
      <c r="I24" s="242">
        <f t="shared" si="0"/>
        <v>11.998750000000001</v>
      </c>
      <c r="J24" s="245">
        <f t="shared" si="1"/>
        <v>18</v>
      </c>
      <c r="K24" s="243">
        <v>26</v>
      </c>
      <c r="L24" s="245">
        <v>3</v>
      </c>
      <c r="M24" s="242">
        <f t="shared" si="2"/>
        <v>13</v>
      </c>
      <c r="N24" s="245">
        <f t="shared" si="3"/>
        <v>3</v>
      </c>
      <c r="O24" s="243">
        <v>30</v>
      </c>
      <c r="P24" s="245">
        <v>3</v>
      </c>
      <c r="Q24" s="242">
        <f t="shared" si="4"/>
        <v>15</v>
      </c>
      <c r="R24" s="245">
        <f t="shared" si="5"/>
        <v>3</v>
      </c>
      <c r="S24" s="242">
        <v>14</v>
      </c>
      <c r="T24" s="245">
        <v>2</v>
      </c>
      <c r="U24" s="242">
        <v>18</v>
      </c>
      <c r="V24" s="245">
        <v>2</v>
      </c>
      <c r="W24" s="242">
        <v>12.5</v>
      </c>
      <c r="X24" s="245">
        <v>2</v>
      </c>
      <c r="Y24" s="242">
        <f t="shared" si="6"/>
        <v>14.833333333333334</v>
      </c>
      <c r="Z24" s="245">
        <f t="shared" si="7"/>
        <v>6</v>
      </c>
      <c r="AA24" s="44">
        <f t="shared" si="8"/>
        <v>172.4925</v>
      </c>
      <c r="AB24" s="44">
        <f t="shared" si="9"/>
        <v>13.268653846153846</v>
      </c>
      <c r="AC24" s="46">
        <v>30</v>
      </c>
      <c r="AD24" s="256" t="s">
        <v>162</v>
      </c>
      <c r="AE24" s="269"/>
    </row>
    <row r="25" spans="1:31" ht="18.75">
      <c r="A25" s="269"/>
      <c r="B25" s="39">
        <v>15</v>
      </c>
      <c r="C25" s="252" t="s">
        <v>193</v>
      </c>
      <c r="D25" s="252" t="s">
        <v>194</v>
      </c>
      <c r="E25" s="242">
        <v>34.32</v>
      </c>
      <c r="F25" s="245">
        <v>8</v>
      </c>
      <c r="G25" s="242">
        <v>31.5</v>
      </c>
      <c r="H25" s="245">
        <v>10</v>
      </c>
      <c r="I25" s="242">
        <f t="shared" si="0"/>
        <v>10.969999999999999</v>
      </c>
      <c r="J25" s="245">
        <f t="shared" si="1"/>
        <v>18</v>
      </c>
      <c r="K25" s="242">
        <v>23.875</v>
      </c>
      <c r="L25" s="245">
        <v>3</v>
      </c>
      <c r="M25" s="242">
        <f t="shared" si="2"/>
        <v>11.9375</v>
      </c>
      <c r="N25" s="245">
        <f t="shared" si="3"/>
        <v>3</v>
      </c>
      <c r="O25" s="242">
        <v>34</v>
      </c>
      <c r="P25" s="245">
        <v>3</v>
      </c>
      <c r="Q25" s="242">
        <f t="shared" si="4"/>
        <v>17</v>
      </c>
      <c r="R25" s="245">
        <f t="shared" si="5"/>
        <v>3</v>
      </c>
      <c r="S25" s="243">
        <v>14</v>
      </c>
      <c r="T25" s="245">
        <v>2</v>
      </c>
      <c r="U25" s="242">
        <v>18</v>
      </c>
      <c r="V25" s="245">
        <v>2</v>
      </c>
      <c r="W25" s="242">
        <v>14</v>
      </c>
      <c r="X25" s="245">
        <v>2</v>
      </c>
      <c r="Y25" s="242">
        <f t="shared" si="6"/>
        <v>15.333333333333334</v>
      </c>
      <c r="Z25" s="245">
        <f t="shared" si="7"/>
        <v>6</v>
      </c>
      <c r="AA25" s="44">
        <f t="shared" si="8"/>
        <v>169.695</v>
      </c>
      <c r="AB25" s="44">
        <f t="shared" si="9"/>
        <v>13.053461538461537</v>
      </c>
      <c r="AC25" s="46">
        <v>30</v>
      </c>
      <c r="AD25" s="256" t="s">
        <v>162</v>
      </c>
      <c r="AE25" s="269"/>
    </row>
    <row r="26" spans="1:31" ht="18.75">
      <c r="A26" s="269"/>
      <c r="B26" s="39">
        <v>16</v>
      </c>
      <c r="C26" s="252" t="s">
        <v>209</v>
      </c>
      <c r="D26" s="252" t="s">
        <v>179</v>
      </c>
      <c r="E26" s="243">
        <v>36</v>
      </c>
      <c r="F26" s="245">
        <v>8</v>
      </c>
      <c r="G26" s="243">
        <v>32.8125</v>
      </c>
      <c r="H26" s="245">
        <v>10</v>
      </c>
      <c r="I26" s="242">
        <f t="shared" si="0"/>
        <v>11.46875</v>
      </c>
      <c r="J26" s="245">
        <f t="shared" si="1"/>
        <v>18</v>
      </c>
      <c r="K26" s="249">
        <v>21.5</v>
      </c>
      <c r="L26" s="245">
        <v>3</v>
      </c>
      <c r="M26" s="249">
        <f t="shared" si="2"/>
        <v>10.75</v>
      </c>
      <c r="N26" s="248">
        <f t="shared" si="3"/>
        <v>3</v>
      </c>
      <c r="O26" s="249">
        <v>31</v>
      </c>
      <c r="P26" s="245">
        <v>3</v>
      </c>
      <c r="Q26" s="249">
        <f t="shared" si="4"/>
        <v>15.5</v>
      </c>
      <c r="R26" s="248">
        <f t="shared" si="5"/>
        <v>3</v>
      </c>
      <c r="S26" s="249">
        <v>12</v>
      </c>
      <c r="T26" s="245">
        <v>2</v>
      </c>
      <c r="U26" s="249">
        <v>14</v>
      </c>
      <c r="V26" s="245">
        <v>2</v>
      </c>
      <c r="W26" s="242">
        <v>16.5</v>
      </c>
      <c r="X26" s="245">
        <v>2</v>
      </c>
      <c r="Y26" s="242">
        <f t="shared" si="6"/>
        <v>14.166666666666666</v>
      </c>
      <c r="Z26" s="245">
        <f t="shared" si="7"/>
        <v>6</v>
      </c>
      <c r="AA26" s="44">
        <f t="shared" si="8"/>
        <v>163.8125</v>
      </c>
      <c r="AB26" s="44">
        <f t="shared" si="9"/>
        <v>12.600961538461538</v>
      </c>
      <c r="AC26" s="46">
        <v>30</v>
      </c>
      <c r="AD26" s="256" t="s">
        <v>162</v>
      </c>
      <c r="AE26" s="269"/>
    </row>
    <row r="27" spans="1:31" ht="18.75">
      <c r="A27" s="269"/>
      <c r="B27" s="39">
        <v>17</v>
      </c>
      <c r="C27" s="252" t="s">
        <v>199</v>
      </c>
      <c r="D27" s="252" t="s">
        <v>184</v>
      </c>
      <c r="E27" s="243">
        <v>34.14</v>
      </c>
      <c r="F27" s="245">
        <v>8</v>
      </c>
      <c r="G27" s="243">
        <v>34.5</v>
      </c>
      <c r="H27" s="245">
        <v>10</v>
      </c>
      <c r="I27" s="242">
        <f t="shared" si="0"/>
        <v>11.44</v>
      </c>
      <c r="J27" s="245">
        <f t="shared" si="1"/>
        <v>18</v>
      </c>
      <c r="K27" s="249">
        <v>22</v>
      </c>
      <c r="L27" s="245">
        <v>3</v>
      </c>
      <c r="M27" s="249">
        <f t="shared" si="2"/>
        <v>11</v>
      </c>
      <c r="N27" s="248">
        <f t="shared" si="3"/>
        <v>3</v>
      </c>
      <c r="O27" s="249">
        <v>27</v>
      </c>
      <c r="P27" s="245">
        <v>3</v>
      </c>
      <c r="Q27" s="249">
        <f t="shared" si="4"/>
        <v>13.5</v>
      </c>
      <c r="R27" s="248">
        <f t="shared" si="5"/>
        <v>3</v>
      </c>
      <c r="S27" s="249">
        <v>13</v>
      </c>
      <c r="T27" s="245">
        <v>2</v>
      </c>
      <c r="U27" s="249">
        <v>18</v>
      </c>
      <c r="V27" s="245">
        <v>2</v>
      </c>
      <c r="W27" s="242">
        <v>12</v>
      </c>
      <c r="X27" s="245">
        <v>2</v>
      </c>
      <c r="Y27" s="242">
        <f t="shared" si="6"/>
        <v>14.333333333333334</v>
      </c>
      <c r="Z27" s="245">
        <f t="shared" si="7"/>
        <v>6</v>
      </c>
      <c r="AA27" s="44">
        <f t="shared" si="8"/>
        <v>160.64</v>
      </c>
      <c r="AB27" s="44">
        <f t="shared" si="9"/>
        <v>12.356923076923076</v>
      </c>
      <c r="AC27" s="46">
        <v>30</v>
      </c>
      <c r="AD27" s="256" t="s">
        <v>162</v>
      </c>
      <c r="AE27" s="269"/>
    </row>
    <row r="28" spans="1:31" ht="18.75">
      <c r="A28" s="269"/>
      <c r="B28" s="39">
        <v>18</v>
      </c>
      <c r="C28" s="252" t="s">
        <v>190</v>
      </c>
      <c r="D28" s="252" t="s">
        <v>182</v>
      </c>
      <c r="E28" s="50">
        <v>29.43</v>
      </c>
      <c r="F28" s="51">
        <v>0</v>
      </c>
      <c r="G28" s="242">
        <v>30.375</v>
      </c>
      <c r="H28" s="245">
        <v>10</v>
      </c>
      <c r="I28" s="50">
        <f t="shared" si="0"/>
        <v>9.9675</v>
      </c>
      <c r="J28" s="51">
        <f t="shared" si="1"/>
        <v>10</v>
      </c>
      <c r="K28" s="242">
        <v>22.5</v>
      </c>
      <c r="L28" s="245">
        <v>3</v>
      </c>
      <c r="M28" s="242">
        <f t="shared" si="2"/>
        <v>11.25</v>
      </c>
      <c r="N28" s="245">
        <f t="shared" si="3"/>
        <v>3</v>
      </c>
      <c r="O28" s="242">
        <v>29</v>
      </c>
      <c r="P28" s="245">
        <v>3</v>
      </c>
      <c r="Q28" s="242">
        <f t="shared" si="4"/>
        <v>14.5</v>
      </c>
      <c r="R28" s="245">
        <f t="shared" si="5"/>
        <v>3</v>
      </c>
      <c r="S28" s="242">
        <v>13</v>
      </c>
      <c r="T28" s="245">
        <v>2</v>
      </c>
      <c r="U28" s="242">
        <v>15.5</v>
      </c>
      <c r="V28" s="245">
        <v>2</v>
      </c>
      <c r="W28" s="242">
        <v>13.5</v>
      </c>
      <c r="X28" s="245">
        <v>2</v>
      </c>
      <c r="Y28" s="242">
        <f t="shared" si="6"/>
        <v>14</v>
      </c>
      <c r="Z28" s="245">
        <f t="shared" si="7"/>
        <v>6</v>
      </c>
      <c r="AA28" s="44">
        <f t="shared" si="8"/>
        <v>153.305</v>
      </c>
      <c r="AB28" s="44">
        <f t="shared" si="9"/>
        <v>11.792692307692308</v>
      </c>
      <c r="AC28" s="46">
        <v>30</v>
      </c>
      <c r="AD28" s="256" t="s">
        <v>162</v>
      </c>
      <c r="AE28" s="37"/>
    </row>
    <row r="29" spans="1:31" ht="18.75">
      <c r="A29" s="269"/>
      <c r="B29" s="39">
        <v>19</v>
      </c>
      <c r="C29" s="252" t="s">
        <v>198</v>
      </c>
      <c r="D29" s="252" t="s">
        <v>101</v>
      </c>
      <c r="E29" s="50">
        <v>27.75</v>
      </c>
      <c r="F29" s="51">
        <v>0</v>
      </c>
      <c r="G29" s="243">
        <v>30</v>
      </c>
      <c r="H29" s="245">
        <v>10</v>
      </c>
      <c r="I29" s="50">
        <f t="shared" si="0"/>
        <v>9.625</v>
      </c>
      <c r="J29" s="51">
        <f t="shared" si="1"/>
        <v>10</v>
      </c>
      <c r="K29" s="258">
        <v>18.375</v>
      </c>
      <c r="L29" s="259">
        <v>0</v>
      </c>
      <c r="M29" s="50">
        <f t="shared" si="2"/>
        <v>9.1875</v>
      </c>
      <c r="N29" s="51">
        <f t="shared" si="3"/>
        <v>0</v>
      </c>
      <c r="O29" s="243">
        <v>34</v>
      </c>
      <c r="P29" s="245">
        <v>3</v>
      </c>
      <c r="Q29" s="242">
        <f t="shared" si="4"/>
        <v>17</v>
      </c>
      <c r="R29" s="245">
        <f t="shared" si="5"/>
        <v>3</v>
      </c>
      <c r="S29" s="242">
        <v>10</v>
      </c>
      <c r="T29" s="245">
        <v>2</v>
      </c>
      <c r="U29" s="242">
        <v>17</v>
      </c>
      <c r="V29" s="245">
        <v>2</v>
      </c>
      <c r="W29" s="242">
        <v>11.5</v>
      </c>
      <c r="X29" s="245">
        <v>2</v>
      </c>
      <c r="Y29" s="242">
        <f t="shared" si="6"/>
        <v>12.833333333333334</v>
      </c>
      <c r="Z29" s="245">
        <f t="shared" si="7"/>
        <v>6</v>
      </c>
      <c r="AA29" s="44">
        <f t="shared" si="8"/>
        <v>148.625</v>
      </c>
      <c r="AB29" s="44">
        <f t="shared" si="9"/>
        <v>11.432692307692308</v>
      </c>
      <c r="AC29" s="46">
        <v>30</v>
      </c>
      <c r="AD29" s="256" t="s">
        <v>162</v>
      </c>
      <c r="AE29" s="37"/>
    </row>
    <row r="30" spans="1:31" ht="19.5" thickBot="1">
      <c r="A30" s="269"/>
      <c r="B30" s="40">
        <v>20</v>
      </c>
      <c r="C30" s="253" t="s">
        <v>185</v>
      </c>
      <c r="D30" s="253" t="s">
        <v>186</v>
      </c>
      <c r="E30" s="246">
        <v>33.18</v>
      </c>
      <c r="F30" s="247">
        <v>8</v>
      </c>
      <c r="G30" s="246">
        <v>30</v>
      </c>
      <c r="H30" s="247">
        <v>10</v>
      </c>
      <c r="I30" s="246">
        <f t="shared" si="0"/>
        <v>10.53</v>
      </c>
      <c r="J30" s="247">
        <f t="shared" si="1"/>
        <v>18</v>
      </c>
      <c r="K30" s="164">
        <v>15.25</v>
      </c>
      <c r="L30" s="165">
        <v>0</v>
      </c>
      <c r="M30" s="164">
        <f t="shared" si="2"/>
        <v>7.625</v>
      </c>
      <c r="N30" s="165">
        <f t="shared" si="3"/>
        <v>0</v>
      </c>
      <c r="O30" s="246">
        <v>20</v>
      </c>
      <c r="P30" s="247">
        <v>3</v>
      </c>
      <c r="Q30" s="246">
        <f t="shared" si="4"/>
        <v>10</v>
      </c>
      <c r="R30" s="247">
        <f t="shared" si="5"/>
        <v>3</v>
      </c>
      <c r="S30" s="246">
        <v>12</v>
      </c>
      <c r="T30" s="247">
        <v>2</v>
      </c>
      <c r="U30" s="250">
        <v>15.5</v>
      </c>
      <c r="V30" s="247">
        <v>2</v>
      </c>
      <c r="W30" s="246">
        <v>13.5</v>
      </c>
      <c r="X30" s="247">
        <v>2</v>
      </c>
      <c r="Y30" s="246">
        <f t="shared" si="6"/>
        <v>13.666666666666666</v>
      </c>
      <c r="Z30" s="247">
        <f t="shared" si="7"/>
        <v>6</v>
      </c>
      <c r="AA30" s="118">
        <f t="shared" si="8"/>
        <v>139.43</v>
      </c>
      <c r="AB30" s="118">
        <f t="shared" si="9"/>
        <v>10.725384615384616</v>
      </c>
      <c r="AC30" s="47">
        <v>30</v>
      </c>
      <c r="AD30" s="257" t="s">
        <v>162</v>
      </c>
      <c r="AE30" s="269"/>
    </row>
    <row r="31" spans="1:31" ht="15.75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17"/>
      <c r="Z31" s="269"/>
      <c r="AA31" s="269"/>
      <c r="AB31" s="269"/>
      <c r="AC31" s="269"/>
      <c r="AD31" s="269"/>
      <c r="AE31" s="269"/>
    </row>
    <row r="32" spans="1:31" ht="20.25">
      <c r="A32" s="26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269"/>
      <c r="R32" s="269"/>
      <c r="S32" s="269"/>
      <c r="T32" s="269"/>
      <c r="U32" s="269"/>
      <c r="V32" s="269"/>
      <c r="W32" s="269"/>
      <c r="X32" s="17"/>
      <c r="Y32" s="269"/>
      <c r="Z32" s="38"/>
      <c r="AA32" s="38"/>
      <c r="AB32" s="269"/>
      <c r="AC32" s="269"/>
      <c r="AD32" s="269"/>
      <c r="AE32" s="269"/>
    </row>
    <row r="33" spans="1:31" ht="20.25">
      <c r="A33" s="269"/>
      <c r="B33" s="93" t="s">
        <v>118</v>
      </c>
      <c r="C33" s="26"/>
      <c r="D33" s="26"/>
      <c r="E33" s="26"/>
      <c r="F33" s="90"/>
      <c r="G33" s="90"/>
      <c r="H33" s="90"/>
      <c r="I33" s="269"/>
      <c r="J33" s="269"/>
      <c r="K33" s="269"/>
      <c r="L33" s="20" t="s">
        <v>212</v>
      </c>
      <c r="M33" s="20"/>
      <c r="N33" s="25">
        <v>41353</v>
      </c>
      <c r="O33" s="90"/>
      <c r="P33" s="90"/>
      <c r="Q33" s="269"/>
      <c r="R33" s="269"/>
      <c r="S33" s="269"/>
      <c r="T33" s="269"/>
      <c r="U33" s="269"/>
      <c r="V33" s="269"/>
      <c r="W33" s="269"/>
      <c r="X33" s="17"/>
      <c r="Y33" s="17"/>
      <c r="Z33" s="269"/>
      <c r="AA33" s="38"/>
      <c r="AB33" s="269"/>
      <c r="AC33" s="269"/>
      <c r="AD33" s="269"/>
      <c r="AE33" s="269"/>
    </row>
    <row r="34" spans="1:31" ht="20.25">
      <c r="A34" s="269"/>
      <c r="B34" s="269"/>
      <c r="C34" s="269"/>
      <c r="D34" s="269"/>
      <c r="E34" s="269"/>
      <c r="F34" s="90"/>
      <c r="G34" s="90"/>
      <c r="H34" s="90"/>
      <c r="I34" s="90"/>
      <c r="J34" s="90"/>
      <c r="K34" s="90"/>
      <c r="L34" s="90"/>
      <c r="M34" s="90"/>
      <c r="N34" s="90"/>
      <c r="O34" s="20" t="s">
        <v>51</v>
      </c>
      <c r="P34" s="90"/>
      <c r="Q34" s="90"/>
      <c r="R34" s="90"/>
      <c r="S34" s="90"/>
      <c r="T34" s="90"/>
      <c r="U34" s="17"/>
      <c r="V34" s="90"/>
      <c r="W34" s="17"/>
      <c r="X34" s="17"/>
      <c r="Y34" s="17"/>
      <c r="Z34" s="269"/>
      <c r="AA34" s="38"/>
      <c r="AB34" s="269"/>
      <c r="AC34" s="269"/>
      <c r="AD34" s="269"/>
      <c r="AE34" s="269"/>
    </row>
    <row r="35" spans="1:31" ht="20.25">
      <c r="A35" s="269"/>
      <c r="B35" s="268" t="s">
        <v>117</v>
      </c>
      <c r="C35" s="268"/>
      <c r="D35" s="268"/>
      <c r="E35" s="268"/>
      <c r="F35" s="90"/>
      <c r="G35" s="90"/>
      <c r="H35" s="90"/>
      <c r="I35" s="90"/>
      <c r="J35" s="90"/>
      <c r="K35" s="90"/>
      <c r="L35" s="32"/>
      <c r="M35" s="90"/>
      <c r="N35" s="90"/>
      <c r="O35" s="20"/>
      <c r="P35" s="90" t="s">
        <v>53</v>
      </c>
      <c r="Q35" s="90"/>
      <c r="R35" s="90"/>
      <c r="S35" s="90"/>
      <c r="T35" s="90"/>
      <c r="U35" s="17"/>
      <c r="V35" s="90"/>
      <c r="W35" s="17"/>
      <c r="X35" s="269"/>
      <c r="Y35" s="269"/>
      <c r="Z35" s="269"/>
      <c r="AA35" s="269"/>
      <c r="AB35" s="269"/>
      <c r="AC35" s="269"/>
      <c r="AD35" s="269"/>
      <c r="AE35" s="269"/>
    </row>
    <row r="36" spans="1:31" ht="20.25">
      <c r="A36" s="269"/>
      <c r="B36" s="268"/>
      <c r="C36" s="268"/>
      <c r="D36" s="268"/>
      <c r="E36" s="268"/>
      <c r="F36" s="90"/>
      <c r="G36" s="90"/>
      <c r="H36" s="90"/>
      <c r="I36" s="90"/>
      <c r="J36" s="90"/>
      <c r="K36" s="90"/>
      <c r="L36" s="32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7"/>
      <c r="X36" s="269"/>
      <c r="Y36" s="269"/>
      <c r="Z36" s="269"/>
      <c r="AA36" s="269"/>
      <c r="AB36" s="269"/>
      <c r="AC36" s="269"/>
      <c r="AD36" s="269"/>
      <c r="AE36" s="269"/>
    </row>
    <row r="37" spans="1:31" ht="20.25">
      <c r="A37" s="269"/>
      <c r="B37" s="269"/>
      <c r="C37" s="269"/>
      <c r="D37" s="231" t="s">
        <v>115</v>
      </c>
      <c r="E37" s="1"/>
      <c r="F37" s="90"/>
      <c r="G37" s="90"/>
      <c r="H37" s="90"/>
      <c r="I37" s="90"/>
      <c r="J37" s="90"/>
      <c r="K37" s="90"/>
      <c r="L37" s="32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7"/>
      <c r="X37" s="269"/>
      <c r="Y37" s="269"/>
      <c r="Z37" s="269"/>
      <c r="AA37" s="269"/>
      <c r="AB37" s="269"/>
      <c r="AC37" s="269"/>
      <c r="AD37" s="269"/>
      <c r="AE37" s="269"/>
    </row>
    <row r="38" spans="1:31" ht="20.25">
      <c r="A38" s="269"/>
      <c r="B38" s="269"/>
      <c r="C38" s="269"/>
      <c r="D38" s="231" t="s">
        <v>100</v>
      </c>
      <c r="E38" s="1"/>
      <c r="F38" s="90"/>
      <c r="G38" s="90"/>
      <c r="H38" s="90"/>
      <c r="I38" s="90"/>
      <c r="J38" s="90"/>
      <c r="K38" s="90"/>
      <c r="L38" s="32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7"/>
      <c r="X38" s="269"/>
      <c r="Y38" s="269"/>
      <c r="Z38" s="269"/>
      <c r="AA38" s="269"/>
      <c r="AB38" s="269"/>
      <c r="AC38" s="269"/>
      <c r="AD38" s="269"/>
      <c r="AE38" s="269"/>
    </row>
    <row r="39" spans="1:31" ht="20.25">
      <c r="A39" s="269"/>
      <c r="B39" s="269"/>
      <c r="C39" s="269"/>
      <c r="D39" s="231" t="s">
        <v>116</v>
      </c>
      <c r="E39" s="231"/>
      <c r="F39" s="90"/>
      <c r="G39" s="90"/>
      <c r="H39" s="90"/>
      <c r="I39" s="90"/>
      <c r="J39" s="90"/>
      <c r="K39" s="90"/>
      <c r="L39" s="32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7"/>
      <c r="X39" s="269"/>
      <c r="Y39" s="269"/>
      <c r="Z39" s="269"/>
      <c r="AA39" s="269"/>
      <c r="AB39" s="269"/>
      <c r="AC39" s="269"/>
      <c r="AD39" s="269"/>
      <c r="AE39" s="269"/>
    </row>
    <row r="40" spans="1:31" ht="20.25">
      <c r="A40" s="269"/>
      <c r="B40" s="269"/>
      <c r="C40" s="269"/>
      <c r="D40" s="231" t="s">
        <v>174</v>
      </c>
      <c r="E40" s="1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17"/>
      <c r="X40" s="269"/>
      <c r="Y40" s="269"/>
      <c r="Z40" s="269"/>
      <c r="AA40" s="269"/>
      <c r="AB40" s="269"/>
      <c r="AC40" s="269"/>
      <c r="AD40" s="269"/>
      <c r="AE40" s="269"/>
    </row>
    <row r="41" spans="1:31" ht="20.25">
      <c r="A41" s="269"/>
      <c r="B41" s="269"/>
      <c r="C41" s="269"/>
      <c r="D41" s="231" t="s">
        <v>218</v>
      </c>
      <c r="E41" s="1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17"/>
      <c r="X41" s="269"/>
      <c r="Y41" s="269"/>
      <c r="Z41" s="269"/>
      <c r="AA41" s="269"/>
      <c r="AB41" s="269"/>
      <c r="AC41" s="269"/>
      <c r="AD41" s="269"/>
      <c r="AE41" s="269"/>
    </row>
    <row r="42" spans="1:31" ht="20.25">
      <c r="A42" s="269"/>
      <c r="B42" s="269"/>
      <c r="C42" s="269"/>
      <c r="D42" s="231" t="s">
        <v>72</v>
      </c>
      <c r="E42" s="1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</row>
    <row r="43" spans="1:31" ht="20.25">
      <c r="A43" s="269"/>
      <c r="B43" s="269"/>
      <c r="C43" s="269"/>
      <c r="D43" s="231" t="s">
        <v>217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</row>
    <row r="44" spans="1:31" ht="15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</row>
    <row r="45" spans="1:31" ht="18.75">
      <c r="A45" s="269"/>
      <c r="B45" s="269"/>
      <c r="C45" s="9" t="s">
        <v>219</v>
      </c>
      <c r="D45" s="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</row>
    <row r="46" spans="1:31" ht="18.75">
      <c r="A46" s="269"/>
      <c r="B46" s="269"/>
      <c r="C46" s="9" t="s">
        <v>220</v>
      </c>
      <c r="D46" s="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</row>
    <row r="47" spans="1:31" ht="18.75">
      <c r="A47" s="269"/>
      <c r="B47" s="269"/>
      <c r="C47" s="9" t="s">
        <v>221</v>
      </c>
      <c r="D47" s="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</row>
    <row r="48" spans="1:31" ht="15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</row>
  </sheetData>
  <sheetProtection/>
  <mergeCells count="4">
    <mergeCell ref="E9:J9"/>
    <mergeCell ref="K9:N9"/>
    <mergeCell ref="O9:R9"/>
    <mergeCell ref="S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69" zoomScaleNormal="69" zoomScalePageLayoutView="0" workbookViewId="0" topLeftCell="A154">
      <selection activeCell="Y201" sqref="Y201"/>
    </sheetView>
  </sheetViews>
  <sheetFormatPr defaultColWidth="11.421875" defaultRowHeight="15"/>
  <cols>
    <col min="1" max="3" width="11.421875" style="0" customWidth="1"/>
    <col min="8" max="11" width="11.421875" style="0" customWidth="1"/>
    <col min="14" max="14" width="11.4218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:AF49"/>
    </sheetView>
  </sheetViews>
  <sheetFormatPr defaultColWidth="11.421875" defaultRowHeight="15"/>
  <cols>
    <col min="1" max="6" width="11.4218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G47"/>
  <sheetViews>
    <sheetView zoomScale="57" zoomScaleNormal="57" zoomScalePageLayoutView="0" workbookViewId="0" topLeftCell="A1">
      <selection activeCell="AH1" sqref="A1:AH50"/>
    </sheetView>
  </sheetViews>
  <sheetFormatPr defaultColWidth="11.421875" defaultRowHeight="15"/>
  <cols>
    <col min="3" max="3" width="20.140625" style="0" customWidth="1"/>
    <col min="4" max="4" width="21.57421875" style="0" customWidth="1"/>
    <col min="14" max="14" width="15.140625" style="0" customWidth="1"/>
  </cols>
  <sheetData>
    <row r="1" spans="1:33" ht="18.75">
      <c r="A1" s="269"/>
      <c r="B1" s="239" t="s">
        <v>210</v>
      </c>
      <c r="C1" s="239"/>
      <c r="D1" s="239"/>
      <c r="E1" s="239"/>
      <c r="F1" s="239"/>
      <c r="G1" s="240"/>
      <c r="H1" s="122"/>
      <c r="I1" s="240"/>
      <c r="J1" s="240" t="s">
        <v>211</v>
      </c>
      <c r="K1" s="269"/>
      <c r="L1" s="269"/>
      <c r="M1" s="240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</row>
    <row r="2" spans="1:33" ht="15.75">
      <c r="A2" s="269"/>
      <c r="B2" s="6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spans="1:33" ht="15.75">
      <c r="A3" s="269"/>
      <c r="B3" s="6" t="s">
        <v>11</v>
      </c>
      <c r="C3" s="7"/>
      <c r="D3" s="7"/>
      <c r="E3" s="7"/>
      <c r="F3" s="7"/>
      <c r="G3" s="7"/>
      <c r="H3" s="7"/>
      <c r="I3" s="7"/>
      <c r="J3" s="7"/>
      <c r="K3" s="7"/>
      <c r="L3" s="7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</row>
    <row r="4" spans="1:33" ht="18.75">
      <c r="A4" s="26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</row>
    <row r="5" spans="1:33" ht="18.75">
      <c r="A5" s="269"/>
      <c r="B5" s="9"/>
      <c r="C5" s="9"/>
      <c r="D5" s="12" t="s">
        <v>177</v>
      </c>
      <c r="E5" s="12"/>
      <c r="F5" s="12"/>
      <c r="G5" s="9"/>
      <c r="H5" s="4"/>
      <c r="I5" s="4"/>
      <c r="J5" s="4"/>
      <c r="K5" s="4"/>
      <c r="L5" s="4"/>
      <c r="M5" s="269"/>
      <c r="N5" s="269"/>
      <c r="O5" s="236"/>
      <c r="P5" s="236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</row>
    <row r="6" spans="1:33" ht="18.75">
      <c r="A6" s="269"/>
      <c r="B6" s="9"/>
      <c r="C6" s="9"/>
      <c r="D6" s="12" t="s">
        <v>216</v>
      </c>
      <c r="E6" s="12"/>
      <c r="F6" s="12"/>
      <c r="G6" s="9"/>
      <c r="H6" s="4"/>
      <c r="I6" s="4"/>
      <c r="J6" s="4"/>
      <c r="K6" s="4"/>
      <c r="L6" s="4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</row>
    <row r="7" spans="1:33" ht="18.75">
      <c r="A7" s="269"/>
      <c r="B7" s="9"/>
      <c r="C7" s="9"/>
      <c r="D7" s="12" t="s">
        <v>99</v>
      </c>
      <c r="E7" s="12"/>
      <c r="F7" s="12"/>
      <c r="G7" s="9"/>
      <c r="H7" s="4"/>
      <c r="I7" s="4"/>
      <c r="J7" s="4"/>
      <c r="K7" s="4"/>
      <c r="L7" s="4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</row>
    <row r="8" spans="1:33" ht="19.5" thickBot="1">
      <c r="A8" s="26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</row>
    <row r="9" spans="1:33" ht="21.75" thickBot="1">
      <c r="A9" s="236"/>
      <c r="B9" s="238"/>
      <c r="C9" s="238"/>
      <c r="D9" s="238"/>
      <c r="E9" s="450" t="s">
        <v>64</v>
      </c>
      <c r="F9" s="451"/>
      <c r="G9" s="451"/>
      <c r="H9" s="451"/>
      <c r="I9" s="451"/>
      <c r="J9" s="454"/>
      <c r="K9" s="450" t="s">
        <v>20</v>
      </c>
      <c r="L9" s="451"/>
      <c r="M9" s="451"/>
      <c r="N9" s="454"/>
      <c r="O9" s="450" t="s">
        <v>46</v>
      </c>
      <c r="P9" s="451"/>
      <c r="Q9" s="451"/>
      <c r="R9" s="454"/>
      <c r="S9" s="450" t="s">
        <v>47</v>
      </c>
      <c r="T9" s="451"/>
      <c r="U9" s="451"/>
      <c r="V9" s="451"/>
      <c r="W9" s="451"/>
      <c r="X9" s="451"/>
      <c r="Y9" s="451"/>
      <c r="Z9" s="454"/>
      <c r="AA9" s="265" t="s">
        <v>91</v>
      </c>
      <c r="AB9" s="266"/>
      <c r="AC9" s="267"/>
      <c r="AD9" s="220"/>
      <c r="AE9" s="236"/>
      <c r="AF9" s="236"/>
      <c r="AG9" s="236"/>
    </row>
    <row r="10" spans="1:33" ht="409.5" thickBot="1">
      <c r="A10" s="236"/>
      <c r="B10" s="68" t="s">
        <v>0</v>
      </c>
      <c r="C10" s="68" t="s">
        <v>1</v>
      </c>
      <c r="D10" s="69" t="s">
        <v>2</v>
      </c>
      <c r="E10" s="70" t="s">
        <v>60</v>
      </c>
      <c r="F10" s="59" t="s">
        <v>61</v>
      </c>
      <c r="G10" s="70" t="s">
        <v>62</v>
      </c>
      <c r="H10" s="148" t="s">
        <v>63</v>
      </c>
      <c r="I10" s="261" t="s">
        <v>35</v>
      </c>
      <c r="J10" s="262" t="s">
        <v>92</v>
      </c>
      <c r="K10" s="151" t="s">
        <v>65</v>
      </c>
      <c r="L10" s="59" t="s">
        <v>30</v>
      </c>
      <c r="M10" s="149" t="s">
        <v>21</v>
      </c>
      <c r="N10" s="150" t="s">
        <v>66</v>
      </c>
      <c r="O10" s="125" t="s">
        <v>67</v>
      </c>
      <c r="P10" s="59" t="s">
        <v>30</v>
      </c>
      <c r="Q10" s="149" t="s">
        <v>43</v>
      </c>
      <c r="R10" s="150" t="s">
        <v>68</v>
      </c>
      <c r="S10" s="70" t="s">
        <v>3</v>
      </c>
      <c r="T10" s="59" t="s">
        <v>31</v>
      </c>
      <c r="U10" s="70" t="s">
        <v>69</v>
      </c>
      <c r="V10" s="59" t="s">
        <v>31</v>
      </c>
      <c r="W10" s="125" t="s">
        <v>70</v>
      </c>
      <c r="X10" s="148" t="s">
        <v>31</v>
      </c>
      <c r="Y10" s="261" t="s">
        <v>73</v>
      </c>
      <c r="Z10" s="262" t="s">
        <v>74</v>
      </c>
      <c r="AA10" s="152" t="s">
        <v>32</v>
      </c>
      <c r="AB10" s="71" t="s">
        <v>33</v>
      </c>
      <c r="AC10" s="71" t="s">
        <v>34</v>
      </c>
      <c r="AD10" s="72"/>
      <c r="AE10" s="126"/>
      <c r="AF10" s="236"/>
      <c r="AG10" s="236"/>
    </row>
    <row r="11" spans="1:33" ht="18.75">
      <c r="A11" s="269"/>
      <c r="B11" s="73">
        <v>1</v>
      </c>
      <c r="C11" s="279" t="s">
        <v>188</v>
      </c>
      <c r="D11" s="251" t="s">
        <v>181</v>
      </c>
      <c r="E11" s="241">
        <v>46.5</v>
      </c>
      <c r="F11" s="244">
        <v>8</v>
      </c>
      <c r="G11" s="241">
        <v>56.0625</v>
      </c>
      <c r="H11" s="244">
        <v>10</v>
      </c>
      <c r="I11" s="263">
        <f aca="true" t="shared" si="0" ref="I11:I30">(E11+G11)/6</f>
        <v>17.09375</v>
      </c>
      <c r="J11" s="264">
        <f aca="true" t="shared" si="1" ref="J11:J30">F11+H11</f>
        <v>18</v>
      </c>
      <c r="K11" s="241">
        <v>28.875</v>
      </c>
      <c r="L11" s="244">
        <v>3</v>
      </c>
      <c r="M11" s="241">
        <f aca="true" t="shared" si="2" ref="M11:M30">K11/2</f>
        <v>14.4375</v>
      </c>
      <c r="N11" s="244">
        <f aca="true" t="shared" si="3" ref="N11:N30">L11</f>
        <v>3</v>
      </c>
      <c r="O11" s="241">
        <v>34</v>
      </c>
      <c r="P11" s="244">
        <v>3</v>
      </c>
      <c r="Q11" s="241">
        <f aca="true" t="shared" si="4" ref="Q11:Q30">O11/2</f>
        <v>17</v>
      </c>
      <c r="R11" s="244">
        <f aca="true" t="shared" si="5" ref="R11:R30">P11</f>
        <v>3</v>
      </c>
      <c r="S11" s="241">
        <v>16</v>
      </c>
      <c r="T11" s="244">
        <v>2</v>
      </c>
      <c r="U11" s="241">
        <v>16</v>
      </c>
      <c r="V11" s="244">
        <v>2</v>
      </c>
      <c r="W11" s="241">
        <v>15</v>
      </c>
      <c r="X11" s="244">
        <v>2</v>
      </c>
      <c r="Y11" s="263">
        <f aca="true" t="shared" si="6" ref="Y11:Y30">(S11+U11+W11)/3</f>
        <v>15.666666666666666</v>
      </c>
      <c r="Z11" s="264">
        <f aca="true" t="shared" si="7" ref="Z11:Z30">T11+V11+X11</f>
        <v>6</v>
      </c>
      <c r="AA11" s="57">
        <f aca="true" t="shared" si="8" ref="AA11:AA30">(W11+U11+S11+O11+K11+G11+E11)</f>
        <v>212.4375</v>
      </c>
      <c r="AB11" s="57">
        <f aca="true" t="shared" si="9" ref="AB11:AB30">AA11/13</f>
        <v>16.341346153846153</v>
      </c>
      <c r="AC11" s="45">
        <v>30</v>
      </c>
      <c r="AD11" s="255" t="s">
        <v>162</v>
      </c>
      <c r="AE11" s="269"/>
      <c r="AF11" s="269"/>
      <c r="AG11" s="269"/>
    </row>
    <row r="12" spans="1:33" ht="18.75">
      <c r="A12" s="269"/>
      <c r="B12" s="77">
        <v>2</v>
      </c>
      <c r="C12" s="280" t="s">
        <v>192</v>
      </c>
      <c r="D12" s="252" t="s">
        <v>75</v>
      </c>
      <c r="E12" s="242">
        <v>42.269999999999996</v>
      </c>
      <c r="F12" s="245">
        <v>8</v>
      </c>
      <c r="G12" s="242">
        <v>50.0625</v>
      </c>
      <c r="H12" s="245">
        <v>10</v>
      </c>
      <c r="I12" s="242">
        <f t="shared" si="0"/>
        <v>15.38875</v>
      </c>
      <c r="J12" s="245">
        <f t="shared" si="1"/>
        <v>18</v>
      </c>
      <c r="K12" s="242">
        <v>30.5</v>
      </c>
      <c r="L12" s="245">
        <v>3</v>
      </c>
      <c r="M12" s="242">
        <f t="shared" si="2"/>
        <v>15.25</v>
      </c>
      <c r="N12" s="245">
        <f t="shared" si="3"/>
        <v>3</v>
      </c>
      <c r="O12" s="243">
        <v>34</v>
      </c>
      <c r="P12" s="245">
        <v>3</v>
      </c>
      <c r="Q12" s="242">
        <f t="shared" si="4"/>
        <v>17</v>
      </c>
      <c r="R12" s="245">
        <f t="shared" si="5"/>
        <v>3</v>
      </c>
      <c r="S12" s="242">
        <v>19</v>
      </c>
      <c r="T12" s="245">
        <v>2</v>
      </c>
      <c r="U12" s="249">
        <v>16</v>
      </c>
      <c r="V12" s="245">
        <v>2</v>
      </c>
      <c r="W12" s="242">
        <v>17</v>
      </c>
      <c r="X12" s="245">
        <v>2</v>
      </c>
      <c r="Y12" s="242">
        <f t="shared" si="6"/>
        <v>17.333333333333332</v>
      </c>
      <c r="Z12" s="245">
        <f t="shared" si="7"/>
        <v>6</v>
      </c>
      <c r="AA12" s="44">
        <f t="shared" si="8"/>
        <v>208.83249999999998</v>
      </c>
      <c r="AB12" s="44">
        <f t="shared" si="9"/>
        <v>16.06403846153846</v>
      </c>
      <c r="AC12" s="46">
        <v>30</v>
      </c>
      <c r="AD12" s="256" t="s">
        <v>162</v>
      </c>
      <c r="AE12" s="269"/>
      <c r="AF12" s="269"/>
      <c r="AG12" s="269"/>
    </row>
    <row r="13" spans="1:33" ht="18.75">
      <c r="A13" s="269"/>
      <c r="B13" s="77">
        <v>3</v>
      </c>
      <c r="C13" s="281" t="s">
        <v>183</v>
      </c>
      <c r="D13" s="270" t="s">
        <v>184</v>
      </c>
      <c r="E13" s="271">
        <v>43.32</v>
      </c>
      <c r="F13" s="272">
        <v>8</v>
      </c>
      <c r="G13" s="271">
        <v>50.8125</v>
      </c>
      <c r="H13" s="272">
        <v>10</v>
      </c>
      <c r="I13" s="271">
        <f t="shared" si="0"/>
        <v>15.688749999999999</v>
      </c>
      <c r="J13" s="272">
        <f t="shared" si="1"/>
        <v>18</v>
      </c>
      <c r="K13" s="276">
        <v>29.75</v>
      </c>
      <c r="L13" s="272">
        <v>3</v>
      </c>
      <c r="M13" s="271">
        <f t="shared" si="2"/>
        <v>14.875</v>
      </c>
      <c r="N13" s="272">
        <f t="shared" si="3"/>
        <v>3</v>
      </c>
      <c r="O13" s="271">
        <v>34</v>
      </c>
      <c r="P13" s="272">
        <v>3</v>
      </c>
      <c r="Q13" s="271">
        <f t="shared" si="4"/>
        <v>17</v>
      </c>
      <c r="R13" s="272">
        <f t="shared" si="5"/>
        <v>3</v>
      </c>
      <c r="S13" s="271">
        <v>19</v>
      </c>
      <c r="T13" s="272">
        <v>2</v>
      </c>
      <c r="U13" s="271">
        <v>16</v>
      </c>
      <c r="V13" s="272">
        <v>2</v>
      </c>
      <c r="W13" s="271">
        <v>14.5</v>
      </c>
      <c r="X13" s="272">
        <v>2</v>
      </c>
      <c r="Y13" s="271">
        <f t="shared" si="6"/>
        <v>16.5</v>
      </c>
      <c r="Z13" s="272">
        <f t="shared" si="7"/>
        <v>6</v>
      </c>
      <c r="AA13" s="273">
        <f t="shared" si="8"/>
        <v>207.3825</v>
      </c>
      <c r="AB13" s="273">
        <f t="shared" si="9"/>
        <v>15.952499999999999</v>
      </c>
      <c r="AC13" s="274">
        <v>30</v>
      </c>
      <c r="AD13" s="275" t="s">
        <v>162</v>
      </c>
      <c r="AE13" s="269"/>
      <c r="AF13" s="269"/>
      <c r="AG13" s="269"/>
    </row>
    <row r="14" spans="1:33" ht="18.75">
      <c r="A14" s="269"/>
      <c r="B14" s="77">
        <v>4</v>
      </c>
      <c r="C14" s="281" t="s">
        <v>203</v>
      </c>
      <c r="D14" s="270" t="s">
        <v>181</v>
      </c>
      <c r="E14" s="271">
        <v>42</v>
      </c>
      <c r="F14" s="272">
        <v>8</v>
      </c>
      <c r="G14" s="271">
        <v>53.625</v>
      </c>
      <c r="H14" s="272">
        <v>10</v>
      </c>
      <c r="I14" s="271">
        <f t="shared" si="0"/>
        <v>15.9375</v>
      </c>
      <c r="J14" s="272">
        <f t="shared" si="1"/>
        <v>18</v>
      </c>
      <c r="K14" s="276">
        <v>23.75</v>
      </c>
      <c r="L14" s="272">
        <v>3</v>
      </c>
      <c r="M14" s="271">
        <f t="shared" si="2"/>
        <v>11.875</v>
      </c>
      <c r="N14" s="272">
        <f t="shared" si="3"/>
        <v>3</v>
      </c>
      <c r="O14" s="271">
        <v>34</v>
      </c>
      <c r="P14" s="272">
        <v>3</v>
      </c>
      <c r="Q14" s="271">
        <f t="shared" si="4"/>
        <v>17</v>
      </c>
      <c r="R14" s="272">
        <f t="shared" si="5"/>
        <v>3</v>
      </c>
      <c r="S14" s="271">
        <v>17</v>
      </c>
      <c r="T14" s="272">
        <v>2</v>
      </c>
      <c r="U14" s="271">
        <v>18</v>
      </c>
      <c r="V14" s="272">
        <v>2</v>
      </c>
      <c r="W14" s="271">
        <v>15</v>
      </c>
      <c r="X14" s="272">
        <v>2</v>
      </c>
      <c r="Y14" s="271">
        <f t="shared" si="6"/>
        <v>16.666666666666668</v>
      </c>
      <c r="Z14" s="272">
        <f t="shared" si="7"/>
        <v>6</v>
      </c>
      <c r="AA14" s="273">
        <f t="shared" si="8"/>
        <v>203.375</v>
      </c>
      <c r="AB14" s="273">
        <f t="shared" si="9"/>
        <v>15.64423076923077</v>
      </c>
      <c r="AC14" s="274">
        <v>30</v>
      </c>
      <c r="AD14" s="275" t="s">
        <v>162</v>
      </c>
      <c r="AE14" s="269"/>
      <c r="AF14" s="269"/>
      <c r="AG14" s="269"/>
    </row>
    <row r="15" spans="1:33" ht="18.75">
      <c r="A15" s="269"/>
      <c r="B15" s="77">
        <v>5</v>
      </c>
      <c r="C15" s="281" t="s">
        <v>187</v>
      </c>
      <c r="D15" s="270" t="s">
        <v>184</v>
      </c>
      <c r="E15" s="271">
        <v>40.89</v>
      </c>
      <c r="F15" s="272">
        <v>8</v>
      </c>
      <c r="G15" s="271">
        <v>54</v>
      </c>
      <c r="H15" s="272">
        <v>10</v>
      </c>
      <c r="I15" s="271">
        <f t="shared" si="0"/>
        <v>15.815</v>
      </c>
      <c r="J15" s="272">
        <f t="shared" si="1"/>
        <v>18</v>
      </c>
      <c r="K15" s="276">
        <v>31.874</v>
      </c>
      <c r="L15" s="272">
        <v>3</v>
      </c>
      <c r="M15" s="271">
        <f t="shared" si="2"/>
        <v>15.937</v>
      </c>
      <c r="N15" s="272">
        <f t="shared" si="3"/>
        <v>3</v>
      </c>
      <c r="O15" s="271">
        <v>32</v>
      </c>
      <c r="P15" s="272">
        <v>3</v>
      </c>
      <c r="Q15" s="271">
        <f t="shared" si="4"/>
        <v>16</v>
      </c>
      <c r="R15" s="272">
        <f t="shared" si="5"/>
        <v>3</v>
      </c>
      <c r="S15" s="271">
        <v>16</v>
      </c>
      <c r="T15" s="272">
        <v>2</v>
      </c>
      <c r="U15" s="271">
        <v>16</v>
      </c>
      <c r="V15" s="272">
        <v>2</v>
      </c>
      <c r="W15" s="271">
        <v>11</v>
      </c>
      <c r="X15" s="272">
        <v>2</v>
      </c>
      <c r="Y15" s="271">
        <f t="shared" si="6"/>
        <v>14.333333333333334</v>
      </c>
      <c r="Z15" s="272">
        <f t="shared" si="7"/>
        <v>6</v>
      </c>
      <c r="AA15" s="273">
        <f t="shared" si="8"/>
        <v>201.764</v>
      </c>
      <c r="AB15" s="273">
        <f t="shared" si="9"/>
        <v>15.520307692307693</v>
      </c>
      <c r="AC15" s="274">
        <v>30</v>
      </c>
      <c r="AD15" s="275" t="s">
        <v>162</v>
      </c>
      <c r="AE15" s="269"/>
      <c r="AF15" s="269"/>
      <c r="AG15" s="269"/>
    </row>
    <row r="16" spans="1:33" ht="18.75">
      <c r="A16" s="269"/>
      <c r="B16" s="77">
        <v>6</v>
      </c>
      <c r="C16" s="280" t="s">
        <v>200</v>
      </c>
      <c r="D16" s="252" t="s">
        <v>182</v>
      </c>
      <c r="E16" s="243">
        <v>42.39</v>
      </c>
      <c r="F16" s="245">
        <v>8</v>
      </c>
      <c r="G16" s="243">
        <v>49.125</v>
      </c>
      <c r="H16" s="245">
        <v>10</v>
      </c>
      <c r="I16" s="242">
        <f t="shared" si="0"/>
        <v>15.2525</v>
      </c>
      <c r="J16" s="245">
        <f t="shared" si="1"/>
        <v>18</v>
      </c>
      <c r="K16" s="249">
        <v>29.25</v>
      </c>
      <c r="L16" s="245">
        <v>3</v>
      </c>
      <c r="M16" s="249">
        <f t="shared" si="2"/>
        <v>14.625</v>
      </c>
      <c r="N16" s="248">
        <f t="shared" si="3"/>
        <v>3</v>
      </c>
      <c r="O16" s="249">
        <v>30</v>
      </c>
      <c r="P16" s="245">
        <v>3</v>
      </c>
      <c r="Q16" s="249">
        <f t="shared" si="4"/>
        <v>15</v>
      </c>
      <c r="R16" s="248">
        <f t="shared" si="5"/>
        <v>3</v>
      </c>
      <c r="S16" s="249">
        <v>17</v>
      </c>
      <c r="T16" s="245">
        <v>2</v>
      </c>
      <c r="U16" s="249">
        <v>18</v>
      </c>
      <c r="V16" s="245">
        <v>2</v>
      </c>
      <c r="W16" s="242">
        <v>15.5</v>
      </c>
      <c r="X16" s="245">
        <v>2</v>
      </c>
      <c r="Y16" s="242">
        <f t="shared" si="6"/>
        <v>16.833333333333332</v>
      </c>
      <c r="Z16" s="245">
        <f t="shared" si="7"/>
        <v>6</v>
      </c>
      <c r="AA16" s="44">
        <f t="shared" si="8"/>
        <v>201.265</v>
      </c>
      <c r="AB16" s="44">
        <f t="shared" si="9"/>
        <v>15.481923076923076</v>
      </c>
      <c r="AC16" s="277">
        <v>30</v>
      </c>
      <c r="AD16" s="278" t="s">
        <v>162</v>
      </c>
      <c r="AE16" s="269"/>
      <c r="AF16" s="269"/>
      <c r="AG16" s="269"/>
    </row>
    <row r="17" spans="1:33" ht="18.75">
      <c r="A17" s="269"/>
      <c r="B17" s="77">
        <v>7</v>
      </c>
      <c r="C17" s="280" t="s">
        <v>206</v>
      </c>
      <c r="D17" s="252" t="s">
        <v>4</v>
      </c>
      <c r="E17" s="243">
        <v>42.18</v>
      </c>
      <c r="F17" s="245">
        <v>8</v>
      </c>
      <c r="G17" s="243">
        <v>46.3125</v>
      </c>
      <c r="H17" s="245">
        <v>10</v>
      </c>
      <c r="I17" s="242">
        <f t="shared" si="0"/>
        <v>14.748750000000001</v>
      </c>
      <c r="J17" s="245">
        <f t="shared" si="1"/>
        <v>18</v>
      </c>
      <c r="K17" s="249">
        <v>25.5</v>
      </c>
      <c r="L17" s="245">
        <v>3</v>
      </c>
      <c r="M17" s="249">
        <f t="shared" si="2"/>
        <v>12.75</v>
      </c>
      <c r="N17" s="248">
        <f t="shared" si="3"/>
        <v>3</v>
      </c>
      <c r="O17" s="249">
        <v>34</v>
      </c>
      <c r="P17" s="245">
        <v>3</v>
      </c>
      <c r="Q17" s="249">
        <f t="shared" si="4"/>
        <v>17</v>
      </c>
      <c r="R17" s="248">
        <f t="shared" si="5"/>
        <v>3</v>
      </c>
      <c r="S17" s="249">
        <v>16</v>
      </c>
      <c r="T17" s="245">
        <v>2</v>
      </c>
      <c r="U17" s="249">
        <v>18</v>
      </c>
      <c r="V17" s="245">
        <v>2</v>
      </c>
      <c r="W17" s="242">
        <v>15.5</v>
      </c>
      <c r="X17" s="245">
        <v>2</v>
      </c>
      <c r="Y17" s="242">
        <f t="shared" si="6"/>
        <v>16.5</v>
      </c>
      <c r="Z17" s="245">
        <f t="shared" si="7"/>
        <v>6</v>
      </c>
      <c r="AA17" s="44">
        <f t="shared" si="8"/>
        <v>197.4925</v>
      </c>
      <c r="AB17" s="44">
        <f t="shared" si="9"/>
        <v>15.19173076923077</v>
      </c>
      <c r="AC17" s="46">
        <v>30</v>
      </c>
      <c r="AD17" s="256" t="s">
        <v>162</v>
      </c>
      <c r="AE17" s="269"/>
      <c r="AF17" s="269"/>
      <c r="AG17" s="269"/>
    </row>
    <row r="18" spans="1:33" ht="18.75">
      <c r="A18" s="269"/>
      <c r="B18" s="77">
        <v>8</v>
      </c>
      <c r="C18" s="280" t="s">
        <v>189</v>
      </c>
      <c r="D18" s="252" t="s">
        <v>180</v>
      </c>
      <c r="E18" s="242">
        <v>46.14</v>
      </c>
      <c r="F18" s="245">
        <v>8</v>
      </c>
      <c r="G18" s="242">
        <v>38.25</v>
      </c>
      <c r="H18" s="245">
        <v>10</v>
      </c>
      <c r="I18" s="242">
        <f t="shared" si="0"/>
        <v>14.065</v>
      </c>
      <c r="J18" s="245">
        <f t="shared" si="1"/>
        <v>18</v>
      </c>
      <c r="K18" s="242">
        <v>33.5</v>
      </c>
      <c r="L18" s="245">
        <v>3</v>
      </c>
      <c r="M18" s="242">
        <f t="shared" si="2"/>
        <v>16.75</v>
      </c>
      <c r="N18" s="245">
        <f t="shared" si="3"/>
        <v>3</v>
      </c>
      <c r="O18" s="242">
        <v>30</v>
      </c>
      <c r="P18" s="245">
        <v>3</v>
      </c>
      <c r="Q18" s="242">
        <f t="shared" si="4"/>
        <v>15</v>
      </c>
      <c r="R18" s="245">
        <f t="shared" si="5"/>
        <v>3</v>
      </c>
      <c r="S18" s="242">
        <v>16</v>
      </c>
      <c r="T18" s="245">
        <v>2</v>
      </c>
      <c r="U18" s="242">
        <v>16</v>
      </c>
      <c r="V18" s="245">
        <v>2</v>
      </c>
      <c r="W18" s="242">
        <v>16</v>
      </c>
      <c r="X18" s="245">
        <v>2</v>
      </c>
      <c r="Y18" s="242">
        <f t="shared" si="6"/>
        <v>16</v>
      </c>
      <c r="Z18" s="245">
        <f t="shared" si="7"/>
        <v>6</v>
      </c>
      <c r="AA18" s="44">
        <f t="shared" si="8"/>
        <v>195.89</v>
      </c>
      <c r="AB18" s="44">
        <f t="shared" si="9"/>
        <v>15.068461538461538</v>
      </c>
      <c r="AC18" s="46">
        <v>30</v>
      </c>
      <c r="AD18" s="256" t="s">
        <v>162</v>
      </c>
      <c r="AE18" s="269"/>
      <c r="AF18" s="269"/>
      <c r="AG18" s="269"/>
    </row>
    <row r="19" spans="1:33" ht="18.75">
      <c r="A19" s="269"/>
      <c r="B19" s="77">
        <v>9</v>
      </c>
      <c r="C19" s="280" t="s">
        <v>191</v>
      </c>
      <c r="D19" s="252" t="s">
        <v>182</v>
      </c>
      <c r="E19" s="242">
        <v>37.5</v>
      </c>
      <c r="F19" s="245">
        <v>8</v>
      </c>
      <c r="G19" s="242">
        <v>42.9375</v>
      </c>
      <c r="H19" s="245">
        <v>10</v>
      </c>
      <c r="I19" s="242">
        <f t="shared" si="0"/>
        <v>13.40625</v>
      </c>
      <c r="J19" s="245">
        <f t="shared" si="1"/>
        <v>18</v>
      </c>
      <c r="K19" s="242">
        <v>26.25</v>
      </c>
      <c r="L19" s="245">
        <v>3</v>
      </c>
      <c r="M19" s="242">
        <f t="shared" si="2"/>
        <v>13.125</v>
      </c>
      <c r="N19" s="245">
        <f t="shared" si="3"/>
        <v>3</v>
      </c>
      <c r="O19" s="242">
        <v>34</v>
      </c>
      <c r="P19" s="245">
        <v>3</v>
      </c>
      <c r="Q19" s="242">
        <f t="shared" si="4"/>
        <v>17</v>
      </c>
      <c r="R19" s="245">
        <f t="shared" si="5"/>
        <v>3</v>
      </c>
      <c r="S19" s="242">
        <v>17</v>
      </c>
      <c r="T19" s="245">
        <v>2</v>
      </c>
      <c r="U19" s="242">
        <v>18</v>
      </c>
      <c r="V19" s="245">
        <v>2</v>
      </c>
      <c r="W19" s="242">
        <v>14</v>
      </c>
      <c r="X19" s="245">
        <v>2</v>
      </c>
      <c r="Y19" s="242">
        <f t="shared" si="6"/>
        <v>16.333333333333332</v>
      </c>
      <c r="Z19" s="245">
        <f t="shared" si="7"/>
        <v>6</v>
      </c>
      <c r="AA19" s="44">
        <f t="shared" si="8"/>
        <v>189.6875</v>
      </c>
      <c r="AB19" s="44">
        <f t="shared" si="9"/>
        <v>14.591346153846153</v>
      </c>
      <c r="AC19" s="46">
        <v>30</v>
      </c>
      <c r="AD19" s="256" t="s">
        <v>162</v>
      </c>
      <c r="AE19" s="269"/>
      <c r="AF19" s="269"/>
      <c r="AG19" s="269"/>
    </row>
    <row r="20" spans="1:33" ht="18.75">
      <c r="A20" s="269"/>
      <c r="B20" s="77">
        <v>10</v>
      </c>
      <c r="C20" s="280" t="s">
        <v>207</v>
      </c>
      <c r="D20" s="252" t="s">
        <v>208</v>
      </c>
      <c r="E20" s="243">
        <v>37.68</v>
      </c>
      <c r="F20" s="245">
        <v>8</v>
      </c>
      <c r="G20" s="243">
        <v>39.9375</v>
      </c>
      <c r="H20" s="245">
        <v>10</v>
      </c>
      <c r="I20" s="242">
        <f t="shared" si="0"/>
        <v>12.936250000000001</v>
      </c>
      <c r="J20" s="245">
        <f t="shared" si="1"/>
        <v>18</v>
      </c>
      <c r="K20" s="249">
        <v>30.5</v>
      </c>
      <c r="L20" s="245">
        <v>3</v>
      </c>
      <c r="M20" s="249">
        <f t="shared" si="2"/>
        <v>15.25</v>
      </c>
      <c r="N20" s="248">
        <f t="shared" si="3"/>
        <v>3</v>
      </c>
      <c r="O20" s="249">
        <v>32</v>
      </c>
      <c r="P20" s="245">
        <v>3</v>
      </c>
      <c r="Q20" s="249">
        <f t="shared" si="4"/>
        <v>16</v>
      </c>
      <c r="R20" s="248">
        <f t="shared" si="5"/>
        <v>3</v>
      </c>
      <c r="S20" s="249">
        <v>17</v>
      </c>
      <c r="T20" s="245">
        <v>2</v>
      </c>
      <c r="U20" s="249">
        <v>18.5</v>
      </c>
      <c r="V20" s="245">
        <v>2</v>
      </c>
      <c r="W20" s="242">
        <v>13.5</v>
      </c>
      <c r="X20" s="245">
        <v>2</v>
      </c>
      <c r="Y20" s="242">
        <f t="shared" si="6"/>
        <v>16.333333333333332</v>
      </c>
      <c r="Z20" s="245">
        <f t="shared" si="7"/>
        <v>6</v>
      </c>
      <c r="AA20" s="44">
        <f t="shared" si="8"/>
        <v>189.1175</v>
      </c>
      <c r="AB20" s="44">
        <f t="shared" si="9"/>
        <v>14.547500000000001</v>
      </c>
      <c r="AC20" s="46">
        <v>30</v>
      </c>
      <c r="AD20" s="256" t="s">
        <v>162</v>
      </c>
      <c r="AE20" s="269"/>
      <c r="AF20" s="269"/>
      <c r="AG20" s="269"/>
    </row>
    <row r="21" spans="1:33" ht="18.75">
      <c r="A21" s="269"/>
      <c r="B21" s="77">
        <v>11</v>
      </c>
      <c r="C21" s="280" t="s">
        <v>195</v>
      </c>
      <c r="D21" s="252" t="s">
        <v>196</v>
      </c>
      <c r="E21" s="242">
        <v>36.18</v>
      </c>
      <c r="F21" s="245">
        <v>8</v>
      </c>
      <c r="G21" s="242">
        <v>45.9375</v>
      </c>
      <c r="H21" s="245">
        <v>10</v>
      </c>
      <c r="I21" s="242">
        <f t="shared" si="0"/>
        <v>13.686250000000001</v>
      </c>
      <c r="J21" s="245">
        <f t="shared" si="1"/>
        <v>18</v>
      </c>
      <c r="K21" s="243">
        <v>24</v>
      </c>
      <c r="L21" s="245">
        <v>3</v>
      </c>
      <c r="M21" s="242">
        <f t="shared" si="2"/>
        <v>12</v>
      </c>
      <c r="N21" s="245">
        <f t="shared" si="3"/>
        <v>3</v>
      </c>
      <c r="O21" s="243">
        <v>34</v>
      </c>
      <c r="P21" s="245">
        <v>3</v>
      </c>
      <c r="Q21" s="242">
        <f t="shared" si="4"/>
        <v>17</v>
      </c>
      <c r="R21" s="245">
        <f t="shared" si="5"/>
        <v>3</v>
      </c>
      <c r="S21" s="242">
        <v>16</v>
      </c>
      <c r="T21" s="245">
        <v>2</v>
      </c>
      <c r="U21" s="249">
        <v>16</v>
      </c>
      <c r="V21" s="245">
        <v>2</v>
      </c>
      <c r="W21" s="242">
        <v>16</v>
      </c>
      <c r="X21" s="245">
        <v>2</v>
      </c>
      <c r="Y21" s="242">
        <f t="shared" si="6"/>
        <v>16</v>
      </c>
      <c r="Z21" s="245">
        <f t="shared" si="7"/>
        <v>6</v>
      </c>
      <c r="AA21" s="44">
        <f t="shared" si="8"/>
        <v>188.1175</v>
      </c>
      <c r="AB21" s="44">
        <f t="shared" si="9"/>
        <v>14.470576923076923</v>
      </c>
      <c r="AC21" s="46">
        <v>30</v>
      </c>
      <c r="AD21" s="256" t="s">
        <v>162</v>
      </c>
      <c r="AE21" s="269"/>
      <c r="AF21" s="269"/>
      <c r="AG21" s="269"/>
    </row>
    <row r="22" spans="1:33" ht="18.75">
      <c r="A22" s="269"/>
      <c r="B22" s="77">
        <v>12</v>
      </c>
      <c r="C22" s="280" t="s">
        <v>204</v>
      </c>
      <c r="D22" s="252" t="s">
        <v>205</v>
      </c>
      <c r="E22" s="243">
        <v>39.57</v>
      </c>
      <c r="F22" s="245">
        <v>8</v>
      </c>
      <c r="G22" s="243">
        <v>45.75</v>
      </c>
      <c r="H22" s="245">
        <v>10</v>
      </c>
      <c r="I22" s="242">
        <f t="shared" si="0"/>
        <v>14.219999999999999</v>
      </c>
      <c r="J22" s="245">
        <f t="shared" si="1"/>
        <v>18</v>
      </c>
      <c r="K22" s="249">
        <v>21.125</v>
      </c>
      <c r="L22" s="245">
        <v>3</v>
      </c>
      <c r="M22" s="249">
        <f t="shared" si="2"/>
        <v>10.5625</v>
      </c>
      <c r="N22" s="248">
        <f t="shared" si="3"/>
        <v>3</v>
      </c>
      <c r="O22" s="249">
        <v>26</v>
      </c>
      <c r="P22" s="245">
        <v>3</v>
      </c>
      <c r="Q22" s="249">
        <f t="shared" si="4"/>
        <v>13</v>
      </c>
      <c r="R22" s="248">
        <f t="shared" si="5"/>
        <v>3</v>
      </c>
      <c r="S22" s="249">
        <v>16</v>
      </c>
      <c r="T22" s="245">
        <v>2</v>
      </c>
      <c r="U22" s="249">
        <v>18</v>
      </c>
      <c r="V22" s="245">
        <v>2</v>
      </c>
      <c r="W22" s="242">
        <v>17.5</v>
      </c>
      <c r="X22" s="245">
        <v>2</v>
      </c>
      <c r="Y22" s="242">
        <f t="shared" si="6"/>
        <v>17.166666666666668</v>
      </c>
      <c r="Z22" s="245">
        <f t="shared" si="7"/>
        <v>6</v>
      </c>
      <c r="AA22" s="44">
        <f t="shared" si="8"/>
        <v>183.945</v>
      </c>
      <c r="AB22" s="44">
        <f t="shared" si="9"/>
        <v>14.149615384615384</v>
      </c>
      <c r="AC22" s="46">
        <v>30</v>
      </c>
      <c r="AD22" s="256" t="s">
        <v>162</v>
      </c>
      <c r="AE22" s="269"/>
      <c r="AF22" s="269"/>
      <c r="AG22" s="269"/>
    </row>
    <row r="23" spans="1:33" ht="18.75">
      <c r="A23" s="269"/>
      <c r="B23" s="77">
        <v>13</v>
      </c>
      <c r="C23" s="280" t="s">
        <v>201</v>
      </c>
      <c r="D23" s="252" t="s">
        <v>202</v>
      </c>
      <c r="E23" s="243">
        <v>37.5</v>
      </c>
      <c r="F23" s="245">
        <v>8</v>
      </c>
      <c r="G23" s="243">
        <v>31.3125</v>
      </c>
      <c r="H23" s="245">
        <v>10</v>
      </c>
      <c r="I23" s="242">
        <f t="shared" si="0"/>
        <v>11.46875</v>
      </c>
      <c r="J23" s="245">
        <f t="shared" si="1"/>
        <v>18</v>
      </c>
      <c r="K23" s="249">
        <v>25.83333334</v>
      </c>
      <c r="L23" s="245">
        <v>3</v>
      </c>
      <c r="M23" s="249">
        <f t="shared" si="2"/>
        <v>12.91666667</v>
      </c>
      <c r="N23" s="248">
        <f t="shared" si="3"/>
        <v>3</v>
      </c>
      <c r="O23" s="249">
        <v>34</v>
      </c>
      <c r="P23" s="245">
        <v>3</v>
      </c>
      <c r="Q23" s="249">
        <f t="shared" si="4"/>
        <v>17</v>
      </c>
      <c r="R23" s="248">
        <f t="shared" si="5"/>
        <v>3</v>
      </c>
      <c r="S23" s="249">
        <v>17</v>
      </c>
      <c r="T23" s="245">
        <v>2</v>
      </c>
      <c r="U23" s="249">
        <v>18</v>
      </c>
      <c r="V23" s="245">
        <v>2</v>
      </c>
      <c r="W23" s="242">
        <v>14.5</v>
      </c>
      <c r="X23" s="245">
        <v>2</v>
      </c>
      <c r="Y23" s="242">
        <f t="shared" si="6"/>
        <v>16.5</v>
      </c>
      <c r="Z23" s="245">
        <f t="shared" si="7"/>
        <v>6</v>
      </c>
      <c r="AA23" s="44">
        <f t="shared" si="8"/>
        <v>178.14583334</v>
      </c>
      <c r="AB23" s="44">
        <f t="shared" si="9"/>
        <v>13.70352564153846</v>
      </c>
      <c r="AC23" s="46">
        <v>30</v>
      </c>
      <c r="AD23" s="256" t="s">
        <v>162</v>
      </c>
      <c r="AE23" s="269"/>
      <c r="AF23" s="269"/>
      <c r="AG23" s="269"/>
    </row>
    <row r="24" spans="1:33" ht="18.75">
      <c r="A24" s="269"/>
      <c r="B24" s="77">
        <v>14</v>
      </c>
      <c r="C24" s="280" t="s">
        <v>197</v>
      </c>
      <c r="D24" s="252" t="s">
        <v>184</v>
      </c>
      <c r="E24" s="242">
        <v>38.43</v>
      </c>
      <c r="F24" s="245">
        <v>8</v>
      </c>
      <c r="G24" s="242">
        <v>33.5625</v>
      </c>
      <c r="H24" s="245">
        <v>10</v>
      </c>
      <c r="I24" s="242">
        <f t="shared" si="0"/>
        <v>11.998750000000001</v>
      </c>
      <c r="J24" s="245">
        <f t="shared" si="1"/>
        <v>18</v>
      </c>
      <c r="K24" s="243">
        <v>26</v>
      </c>
      <c r="L24" s="245">
        <v>3</v>
      </c>
      <c r="M24" s="242">
        <f t="shared" si="2"/>
        <v>13</v>
      </c>
      <c r="N24" s="245">
        <f t="shared" si="3"/>
        <v>3</v>
      </c>
      <c r="O24" s="243">
        <v>30</v>
      </c>
      <c r="P24" s="245">
        <v>3</v>
      </c>
      <c r="Q24" s="242">
        <f t="shared" si="4"/>
        <v>15</v>
      </c>
      <c r="R24" s="245">
        <f t="shared" si="5"/>
        <v>3</v>
      </c>
      <c r="S24" s="242">
        <v>14</v>
      </c>
      <c r="T24" s="245">
        <v>2</v>
      </c>
      <c r="U24" s="242">
        <v>18</v>
      </c>
      <c r="V24" s="245">
        <v>2</v>
      </c>
      <c r="W24" s="242">
        <v>12.5</v>
      </c>
      <c r="X24" s="245">
        <v>2</v>
      </c>
      <c r="Y24" s="242">
        <f t="shared" si="6"/>
        <v>14.833333333333334</v>
      </c>
      <c r="Z24" s="245">
        <f t="shared" si="7"/>
        <v>6</v>
      </c>
      <c r="AA24" s="44">
        <f t="shared" si="8"/>
        <v>172.4925</v>
      </c>
      <c r="AB24" s="44">
        <f t="shared" si="9"/>
        <v>13.268653846153846</v>
      </c>
      <c r="AC24" s="46">
        <v>30</v>
      </c>
      <c r="AD24" s="256" t="s">
        <v>162</v>
      </c>
      <c r="AE24" s="269"/>
      <c r="AF24" s="269"/>
      <c r="AG24" s="269"/>
    </row>
    <row r="25" spans="1:33" ht="18.75">
      <c r="A25" s="269"/>
      <c r="B25" s="77">
        <v>15</v>
      </c>
      <c r="C25" s="280" t="s">
        <v>193</v>
      </c>
      <c r="D25" s="252" t="s">
        <v>194</v>
      </c>
      <c r="E25" s="242">
        <v>34.32</v>
      </c>
      <c r="F25" s="245">
        <v>8</v>
      </c>
      <c r="G25" s="242">
        <v>31.5</v>
      </c>
      <c r="H25" s="245">
        <v>10</v>
      </c>
      <c r="I25" s="242">
        <f t="shared" si="0"/>
        <v>10.969999999999999</v>
      </c>
      <c r="J25" s="245">
        <f t="shared" si="1"/>
        <v>18</v>
      </c>
      <c r="K25" s="242">
        <v>23.875</v>
      </c>
      <c r="L25" s="245">
        <v>3</v>
      </c>
      <c r="M25" s="242">
        <f t="shared" si="2"/>
        <v>11.9375</v>
      </c>
      <c r="N25" s="245">
        <f t="shared" si="3"/>
        <v>3</v>
      </c>
      <c r="O25" s="242">
        <v>34</v>
      </c>
      <c r="P25" s="245">
        <v>3</v>
      </c>
      <c r="Q25" s="242">
        <f t="shared" si="4"/>
        <v>17</v>
      </c>
      <c r="R25" s="245">
        <f t="shared" si="5"/>
        <v>3</v>
      </c>
      <c r="S25" s="243">
        <v>14</v>
      </c>
      <c r="T25" s="245">
        <v>2</v>
      </c>
      <c r="U25" s="242">
        <v>18</v>
      </c>
      <c r="V25" s="245">
        <v>2</v>
      </c>
      <c r="W25" s="242">
        <v>14</v>
      </c>
      <c r="X25" s="245">
        <v>2</v>
      </c>
      <c r="Y25" s="242">
        <f t="shared" si="6"/>
        <v>15.333333333333334</v>
      </c>
      <c r="Z25" s="245">
        <f t="shared" si="7"/>
        <v>6</v>
      </c>
      <c r="AA25" s="44">
        <f t="shared" si="8"/>
        <v>169.695</v>
      </c>
      <c r="AB25" s="44">
        <f t="shared" si="9"/>
        <v>13.053461538461537</v>
      </c>
      <c r="AC25" s="46">
        <v>30</v>
      </c>
      <c r="AD25" s="256" t="s">
        <v>162</v>
      </c>
      <c r="AE25" s="269"/>
      <c r="AF25" s="269"/>
      <c r="AG25" s="269"/>
    </row>
    <row r="26" spans="1:33" ht="18.75">
      <c r="A26" s="269"/>
      <c r="B26" s="77">
        <v>16</v>
      </c>
      <c r="C26" s="280" t="s">
        <v>209</v>
      </c>
      <c r="D26" s="252" t="s">
        <v>179</v>
      </c>
      <c r="E26" s="243">
        <v>36</v>
      </c>
      <c r="F26" s="245">
        <v>8</v>
      </c>
      <c r="G26" s="243">
        <v>32.8125</v>
      </c>
      <c r="H26" s="245">
        <v>10</v>
      </c>
      <c r="I26" s="242">
        <f t="shared" si="0"/>
        <v>11.46875</v>
      </c>
      <c r="J26" s="245">
        <f t="shared" si="1"/>
        <v>18</v>
      </c>
      <c r="K26" s="249">
        <v>21.5</v>
      </c>
      <c r="L26" s="245">
        <v>3</v>
      </c>
      <c r="M26" s="249">
        <f t="shared" si="2"/>
        <v>10.75</v>
      </c>
      <c r="N26" s="248">
        <f t="shared" si="3"/>
        <v>3</v>
      </c>
      <c r="O26" s="249">
        <v>31</v>
      </c>
      <c r="P26" s="245">
        <v>3</v>
      </c>
      <c r="Q26" s="249">
        <f t="shared" si="4"/>
        <v>15.5</v>
      </c>
      <c r="R26" s="248">
        <f t="shared" si="5"/>
        <v>3</v>
      </c>
      <c r="S26" s="249">
        <v>12</v>
      </c>
      <c r="T26" s="245">
        <v>2</v>
      </c>
      <c r="U26" s="249">
        <v>14</v>
      </c>
      <c r="V26" s="245">
        <v>2</v>
      </c>
      <c r="W26" s="242">
        <v>16.5</v>
      </c>
      <c r="X26" s="245">
        <v>2</v>
      </c>
      <c r="Y26" s="242">
        <f t="shared" si="6"/>
        <v>14.166666666666666</v>
      </c>
      <c r="Z26" s="245">
        <f t="shared" si="7"/>
        <v>6</v>
      </c>
      <c r="AA26" s="44">
        <f t="shared" si="8"/>
        <v>163.8125</v>
      </c>
      <c r="AB26" s="44">
        <f t="shared" si="9"/>
        <v>12.600961538461538</v>
      </c>
      <c r="AC26" s="46">
        <v>30</v>
      </c>
      <c r="AD26" s="256" t="s">
        <v>162</v>
      </c>
      <c r="AE26" s="269"/>
      <c r="AF26" s="269"/>
      <c r="AG26" s="269"/>
    </row>
    <row r="27" spans="1:33" ht="18.75">
      <c r="A27" s="269"/>
      <c r="B27" s="77">
        <v>17</v>
      </c>
      <c r="C27" s="280" t="s">
        <v>199</v>
      </c>
      <c r="D27" s="252" t="s">
        <v>184</v>
      </c>
      <c r="E27" s="243">
        <v>34.14</v>
      </c>
      <c r="F27" s="245">
        <v>8</v>
      </c>
      <c r="G27" s="243">
        <v>34.5</v>
      </c>
      <c r="H27" s="245">
        <v>10</v>
      </c>
      <c r="I27" s="242">
        <f t="shared" si="0"/>
        <v>11.44</v>
      </c>
      <c r="J27" s="245">
        <f t="shared" si="1"/>
        <v>18</v>
      </c>
      <c r="K27" s="249">
        <v>22</v>
      </c>
      <c r="L27" s="245">
        <v>3</v>
      </c>
      <c r="M27" s="249">
        <f t="shared" si="2"/>
        <v>11</v>
      </c>
      <c r="N27" s="248">
        <f t="shared" si="3"/>
        <v>3</v>
      </c>
      <c r="O27" s="249">
        <v>27</v>
      </c>
      <c r="P27" s="245">
        <v>3</v>
      </c>
      <c r="Q27" s="249">
        <f t="shared" si="4"/>
        <v>13.5</v>
      </c>
      <c r="R27" s="248">
        <f t="shared" si="5"/>
        <v>3</v>
      </c>
      <c r="S27" s="249">
        <v>13</v>
      </c>
      <c r="T27" s="245">
        <v>2</v>
      </c>
      <c r="U27" s="249">
        <v>18</v>
      </c>
      <c r="V27" s="245">
        <v>2</v>
      </c>
      <c r="W27" s="242">
        <v>12</v>
      </c>
      <c r="X27" s="245">
        <v>2</v>
      </c>
      <c r="Y27" s="242">
        <f t="shared" si="6"/>
        <v>14.333333333333334</v>
      </c>
      <c r="Z27" s="245">
        <f t="shared" si="7"/>
        <v>6</v>
      </c>
      <c r="AA27" s="44">
        <f t="shared" si="8"/>
        <v>160.64</v>
      </c>
      <c r="AB27" s="44">
        <f t="shared" si="9"/>
        <v>12.356923076923076</v>
      </c>
      <c r="AC27" s="46">
        <v>30</v>
      </c>
      <c r="AD27" s="256" t="s">
        <v>162</v>
      </c>
      <c r="AE27" s="269"/>
      <c r="AF27" s="269"/>
      <c r="AG27" s="269"/>
    </row>
    <row r="28" spans="1:33" ht="18.75">
      <c r="A28" s="269"/>
      <c r="B28" s="77">
        <v>18</v>
      </c>
      <c r="C28" s="280" t="s">
        <v>190</v>
      </c>
      <c r="D28" s="252" t="s">
        <v>182</v>
      </c>
      <c r="E28" s="50">
        <v>29.43</v>
      </c>
      <c r="F28" s="51">
        <v>0</v>
      </c>
      <c r="G28" s="242">
        <v>30.375</v>
      </c>
      <c r="H28" s="245">
        <v>10</v>
      </c>
      <c r="I28" s="50">
        <f t="shared" si="0"/>
        <v>9.9675</v>
      </c>
      <c r="J28" s="51">
        <f t="shared" si="1"/>
        <v>10</v>
      </c>
      <c r="K28" s="242">
        <v>22.5</v>
      </c>
      <c r="L28" s="245">
        <v>3</v>
      </c>
      <c r="M28" s="242">
        <f t="shared" si="2"/>
        <v>11.25</v>
      </c>
      <c r="N28" s="245">
        <f t="shared" si="3"/>
        <v>3</v>
      </c>
      <c r="O28" s="242">
        <v>29</v>
      </c>
      <c r="P28" s="245">
        <v>3</v>
      </c>
      <c r="Q28" s="242">
        <f t="shared" si="4"/>
        <v>14.5</v>
      </c>
      <c r="R28" s="245">
        <f t="shared" si="5"/>
        <v>3</v>
      </c>
      <c r="S28" s="242">
        <v>13</v>
      </c>
      <c r="T28" s="245">
        <v>2</v>
      </c>
      <c r="U28" s="242">
        <v>15.5</v>
      </c>
      <c r="V28" s="245">
        <v>2</v>
      </c>
      <c r="W28" s="242">
        <v>13.5</v>
      </c>
      <c r="X28" s="245">
        <v>2</v>
      </c>
      <c r="Y28" s="242">
        <f t="shared" si="6"/>
        <v>14</v>
      </c>
      <c r="Z28" s="245">
        <f t="shared" si="7"/>
        <v>6</v>
      </c>
      <c r="AA28" s="44">
        <f t="shared" si="8"/>
        <v>153.305</v>
      </c>
      <c r="AB28" s="44">
        <f t="shared" si="9"/>
        <v>11.792692307692308</v>
      </c>
      <c r="AC28" s="46">
        <v>30</v>
      </c>
      <c r="AD28" s="256" t="s">
        <v>162</v>
      </c>
      <c r="AE28" s="37"/>
      <c r="AF28" s="269"/>
      <c r="AG28" s="269"/>
    </row>
    <row r="29" spans="1:33" ht="18.75">
      <c r="A29" s="269"/>
      <c r="B29" s="77">
        <v>19</v>
      </c>
      <c r="C29" s="280" t="s">
        <v>198</v>
      </c>
      <c r="D29" s="252" t="s">
        <v>101</v>
      </c>
      <c r="E29" s="50">
        <v>27.75</v>
      </c>
      <c r="F29" s="51">
        <v>0</v>
      </c>
      <c r="G29" s="243">
        <v>30</v>
      </c>
      <c r="H29" s="245">
        <v>10</v>
      </c>
      <c r="I29" s="50">
        <f t="shared" si="0"/>
        <v>9.625</v>
      </c>
      <c r="J29" s="51">
        <f t="shared" si="1"/>
        <v>10</v>
      </c>
      <c r="K29" s="258">
        <v>18.375</v>
      </c>
      <c r="L29" s="259">
        <v>0</v>
      </c>
      <c r="M29" s="50">
        <f t="shared" si="2"/>
        <v>9.1875</v>
      </c>
      <c r="N29" s="51">
        <f t="shared" si="3"/>
        <v>0</v>
      </c>
      <c r="O29" s="243">
        <v>34</v>
      </c>
      <c r="P29" s="245">
        <v>3</v>
      </c>
      <c r="Q29" s="242">
        <f t="shared" si="4"/>
        <v>17</v>
      </c>
      <c r="R29" s="245">
        <f t="shared" si="5"/>
        <v>3</v>
      </c>
      <c r="S29" s="242">
        <v>10</v>
      </c>
      <c r="T29" s="245">
        <v>2</v>
      </c>
      <c r="U29" s="242">
        <v>17</v>
      </c>
      <c r="V29" s="245">
        <v>2</v>
      </c>
      <c r="W29" s="242">
        <v>11.5</v>
      </c>
      <c r="X29" s="245">
        <v>2</v>
      </c>
      <c r="Y29" s="242">
        <f t="shared" si="6"/>
        <v>12.833333333333334</v>
      </c>
      <c r="Z29" s="245">
        <f t="shared" si="7"/>
        <v>6</v>
      </c>
      <c r="AA29" s="44">
        <f t="shared" si="8"/>
        <v>148.625</v>
      </c>
      <c r="AB29" s="44">
        <f t="shared" si="9"/>
        <v>11.432692307692308</v>
      </c>
      <c r="AC29" s="46">
        <v>30</v>
      </c>
      <c r="AD29" s="256" t="s">
        <v>162</v>
      </c>
      <c r="AE29" s="37"/>
      <c r="AF29" s="269"/>
      <c r="AG29" s="269"/>
    </row>
    <row r="30" spans="1:33" ht="19.5" thickBot="1">
      <c r="A30" s="269"/>
      <c r="B30" s="80">
        <v>20</v>
      </c>
      <c r="C30" s="282" t="s">
        <v>185</v>
      </c>
      <c r="D30" s="253" t="s">
        <v>186</v>
      </c>
      <c r="E30" s="246">
        <v>33.18</v>
      </c>
      <c r="F30" s="247">
        <v>8</v>
      </c>
      <c r="G30" s="246">
        <v>30</v>
      </c>
      <c r="H30" s="247">
        <v>10</v>
      </c>
      <c r="I30" s="246">
        <f t="shared" si="0"/>
        <v>10.53</v>
      </c>
      <c r="J30" s="247">
        <f t="shared" si="1"/>
        <v>18</v>
      </c>
      <c r="K30" s="164">
        <v>15.25</v>
      </c>
      <c r="L30" s="165">
        <v>0</v>
      </c>
      <c r="M30" s="164">
        <f t="shared" si="2"/>
        <v>7.625</v>
      </c>
      <c r="N30" s="165">
        <f t="shared" si="3"/>
        <v>0</v>
      </c>
      <c r="O30" s="246">
        <v>20</v>
      </c>
      <c r="P30" s="247">
        <v>3</v>
      </c>
      <c r="Q30" s="246">
        <f t="shared" si="4"/>
        <v>10</v>
      </c>
      <c r="R30" s="247">
        <f t="shared" si="5"/>
        <v>3</v>
      </c>
      <c r="S30" s="246">
        <v>12</v>
      </c>
      <c r="T30" s="247">
        <v>2</v>
      </c>
      <c r="U30" s="250">
        <v>15.5</v>
      </c>
      <c r="V30" s="247">
        <v>2</v>
      </c>
      <c r="W30" s="246">
        <v>13.5</v>
      </c>
      <c r="X30" s="247">
        <v>2</v>
      </c>
      <c r="Y30" s="246">
        <f t="shared" si="6"/>
        <v>13.666666666666666</v>
      </c>
      <c r="Z30" s="247">
        <f t="shared" si="7"/>
        <v>6</v>
      </c>
      <c r="AA30" s="118">
        <f t="shared" si="8"/>
        <v>139.43</v>
      </c>
      <c r="AB30" s="118">
        <f t="shared" si="9"/>
        <v>10.725384615384616</v>
      </c>
      <c r="AC30" s="47">
        <v>30</v>
      </c>
      <c r="AD30" s="257" t="s">
        <v>162</v>
      </c>
      <c r="AE30" s="269"/>
      <c r="AF30" s="269"/>
      <c r="AG30" s="269"/>
    </row>
    <row r="31" spans="1:33" ht="15.75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17"/>
      <c r="Z31" s="269"/>
      <c r="AA31" s="269"/>
      <c r="AB31" s="269"/>
      <c r="AC31" s="269"/>
      <c r="AD31" s="269"/>
      <c r="AE31" s="269"/>
      <c r="AF31" s="269"/>
      <c r="AG31" s="269"/>
    </row>
    <row r="32" spans="1:33" ht="20.25">
      <c r="A32" s="26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269"/>
      <c r="R32" s="269"/>
      <c r="S32" s="269"/>
      <c r="T32" s="269"/>
      <c r="U32" s="269"/>
      <c r="V32" s="269"/>
      <c r="W32" s="269"/>
      <c r="X32" s="17"/>
      <c r="Y32" s="269"/>
      <c r="Z32" s="38"/>
      <c r="AA32" s="38"/>
      <c r="AB32" s="269"/>
      <c r="AC32" s="269"/>
      <c r="AD32" s="269"/>
      <c r="AE32" s="269"/>
      <c r="AF32" s="269"/>
      <c r="AG32" s="269"/>
    </row>
    <row r="33" spans="1:33" ht="20.25">
      <c r="A33" s="269"/>
      <c r="B33" s="93" t="s">
        <v>118</v>
      </c>
      <c r="C33" s="26"/>
      <c r="D33" s="26"/>
      <c r="E33" s="26"/>
      <c r="F33" s="90"/>
      <c r="G33" s="90"/>
      <c r="H33" s="90"/>
      <c r="I33" s="269"/>
      <c r="J33" s="269"/>
      <c r="K33" s="269"/>
      <c r="L33" s="20" t="s">
        <v>212</v>
      </c>
      <c r="M33" s="20"/>
      <c r="N33" s="25">
        <v>41382</v>
      </c>
      <c r="O33" s="90"/>
      <c r="P33" s="90"/>
      <c r="Q33" s="269"/>
      <c r="R33" s="269"/>
      <c r="S33" s="269"/>
      <c r="T33" s="269"/>
      <c r="U33" s="269"/>
      <c r="V33" s="269"/>
      <c r="W33" s="269"/>
      <c r="X33" s="17"/>
      <c r="Y33" s="17"/>
      <c r="Z33" s="269"/>
      <c r="AA33" s="38"/>
      <c r="AB33" s="269"/>
      <c r="AC33" s="269"/>
      <c r="AD33" s="269"/>
      <c r="AE33" s="269"/>
      <c r="AF33" s="269"/>
      <c r="AG33" s="269"/>
    </row>
    <row r="34" spans="1:33" ht="20.25">
      <c r="A34" s="269"/>
      <c r="B34" s="269"/>
      <c r="C34" s="269"/>
      <c r="D34" s="269"/>
      <c r="E34" s="269"/>
      <c r="F34" s="90"/>
      <c r="G34" s="90"/>
      <c r="H34" s="90"/>
      <c r="I34" s="90"/>
      <c r="J34" s="90"/>
      <c r="K34" s="90"/>
      <c r="L34" s="90"/>
      <c r="M34" s="90"/>
      <c r="N34" s="90"/>
      <c r="O34" s="20" t="s">
        <v>51</v>
      </c>
      <c r="P34" s="90"/>
      <c r="Q34" s="90"/>
      <c r="R34" s="90"/>
      <c r="S34" s="90"/>
      <c r="T34" s="90"/>
      <c r="U34" s="17"/>
      <c r="V34" s="90"/>
      <c r="W34" s="17"/>
      <c r="X34" s="17"/>
      <c r="Y34" s="17"/>
      <c r="Z34" s="269"/>
      <c r="AA34" s="38"/>
      <c r="AB34" s="269"/>
      <c r="AC34" s="269"/>
      <c r="AD34" s="269"/>
      <c r="AE34" s="269"/>
      <c r="AF34" s="269"/>
      <c r="AG34" s="269"/>
    </row>
    <row r="35" spans="1:33" ht="20.25">
      <c r="A35" s="269"/>
      <c r="B35" s="268" t="s">
        <v>117</v>
      </c>
      <c r="C35" s="268"/>
      <c r="D35" s="268"/>
      <c r="E35" s="268"/>
      <c r="F35" s="90"/>
      <c r="G35" s="90"/>
      <c r="H35" s="90"/>
      <c r="I35" s="90"/>
      <c r="J35" s="90"/>
      <c r="K35" s="90"/>
      <c r="L35" s="32"/>
      <c r="M35" s="90"/>
      <c r="N35" s="90"/>
      <c r="O35" s="20"/>
      <c r="P35" s="90" t="s">
        <v>53</v>
      </c>
      <c r="Q35" s="90"/>
      <c r="R35" s="90"/>
      <c r="S35" s="90"/>
      <c r="T35" s="90"/>
      <c r="U35" s="17"/>
      <c r="V35" s="90"/>
      <c r="W35" s="17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</row>
    <row r="36" spans="1:33" ht="20.25">
      <c r="A36" s="269"/>
      <c r="B36" s="268"/>
      <c r="C36" s="268"/>
      <c r="D36" s="268"/>
      <c r="E36" s="268"/>
      <c r="F36" s="90"/>
      <c r="G36" s="90"/>
      <c r="H36" s="90"/>
      <c r="I36" s="90"/>
      <c r="J36" s="90"/>
      <c r="K36" s="90"/>
      <c r="L36" s="32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7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</row>
    <row r="37" spans="1:33" ht="20.25">
      <c r="A37" s="269"/>
      <c r="B37" s="269"/>
      <c r="C37" s="269"/>
      <c r="D37" s="231" t="s">
        <v>115</v>
      </c>
      <c r="E37" s="1"/>
      <c r="F37" s="90"/>
      <c r="G37" s="90"/>
      <c r="H37" s="90"/>
      <c r="I37" s="90"/>
      <c r="J37" s="90"/>
      <c r="K37" s="90"/>
      <c r="L37" s="32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7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</row>
    <row r="38" spans="1:33" ht="20.25">
      <c r="A38" s="269"/>
      <c r="B38" s="269"/>
      <c r="C38" s="269"/>
      <c r="D38" s="231" t="s">
        <v>100</v>
      </c>
      <c r="E38" s="1"/>
      <c r="F38" s="90"/>
      <c r="G38" s="90"/>
      <c r="H38" s="90"/>
      <c r="I38" s="90"/>
      <c r="J38" s="90"/>
      <c r="K38" s="90"/>
      <c r="L38" s="32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17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</row>
    <row r="39" spans="1:33" ht="20.25">
      <c r="A39" s="269"/>
      <c r="B39" s="269"/>
      <c r="C39" s="269"/>
      <c r="D39" s="231" t="s">
        <v>116</v>
      </c>
      <c r="E39" s="231"/>
      <c r="F39" s="90"/>
      <c r="G39" s="90"/>
      <c r="H39" s="90"/>
      <c r="I39" s="90"/>
      <c r="J39" s="90"/>
      <c r="K39" s="90"/>
      <c r="L39" s="32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17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</row>
    <row r="40" spans="1:33" ht="20.25">
      <c r="A40" s="269"/>
      <c r="B40" s="269"/>
      <c r="C40" s="269"/>
      <c r="D40" s="231" t="s">
        <v>174</v>
      </c>
      <c r="E40" s="1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17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</row>
    <row r="41" spans="1:33" ht="20.25">
      <c r="A41" s="269"/>
      <c r="B41" s="269"/>
      <c r="C41" s="269"/>
      <c r="D41" s="231" t="s">
        <v>218</v>
      </c>
      <c r="E41" s="1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17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</row>
    <row r="42" spans="1:33" ht="20.25">
      <c r="A42" s="269"/>
      <c r="B42" s="269"/>
      <c r="C42" s="269"/>
      <c r="D42" s="231" t="s">
        <v>72</v>
      </c>
      <c r="E42" s="1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</row>
    <row r="43" spans="1:33" ht="20.25">
      <c r="A43" s="269"/>
      <c r="B43" s="269"/>
      <c r="C43" s="269"/>
      <c r="D43" s="231" t="s">
        <v>217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</row>
    <row r="44" spans="1:33" ht="15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</row>
    <row r="45" spans="1:33" ht="18.75">
      <c r="A45" s="269"/>
      <c r="B45" s="269"/>
      <c r="C45" s="9" t="s">
        <v>219</v>
      </c>
      <c r="D45" s="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</row>
    <row r="46" spans="1:33" ht="18.75">
      <c r="A46" s="269"/>
      <c r="B46" s="269"/>
      <c r="C46" s="9" t="s">
        <v>220</v>
      </c>
      <c r="D46" s="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</row>
    <row r="47" spans="1:33" ht="18.75">
      <c r="A47" s="269"/>
      <c r="B47" s="269"/>
      <c r="C47" s="9" t="s">
        <v>221</v>
      </c>
      <c r="D47" s="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</row>
  </sheetData>
  <sheetProtection/>
  <mergeCells count="4">
    <mergeCell ref="E9:J9"/>
    <mergeCell ref="K9:N9"/>
    <mergeCell ref="O9:R9"/>
    <mergeCell ref="S9:Z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="69" zoomScaleNormal="69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 ANIMALE</dc:creator>
  <cp:keywords/>
  <dc:description/>
  <cp:lastModifiedBy>B-A</cp:lastModifiedBy>
  <cp:lastPrinted>2017-02-19T10:55:20Z</cp:lastPrinted>
  <dcterms:created xsi:type="dcterms:W3CDTF">2010-02-28T09:52:03Z</dcterms:created>
  <dcterms:modified xsi:type="dcterms:W3CDTF">2017-03-02T09:28:00Z</dcterms:modified>
  <cp:category/>
  <cp:version/>
  <cp:contentType/>
  <cp:contentStatus/>
</cp:coreProperties>
</file>