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firstSheet="2" activeTab="2"/>
  </bookViews>
  <sheets>
    <sheet name="BCPP (Réctificatif)" sheetId="1" state="hidden" r:id="rId1"/>
    <sheet name="BCPP (Rattrapage)" sheetId="2" state="hidden" r:id="rId2"/>
    <sheet name="BECPI" sheetId="3" r:id="rId3"/>
    <sheet name="BECPI (Réctificatif)" sheetId="4" state="hidden" r:id="rId4"/>
    <sheet name="BECPI (Rattrapage)" sheetId="5" state="hidden" r:id="rId5"/>
    <sheet name="Feuil2" sheetId="6" state="hidden" r:id="rId6"/>
    <sheet name="GM (Réctificatif)" sheetId="7" state="hidden" r:id="rId7"/>
    <sheet name="GM (Rattrapage)" sheetId="8" state="hidden" r:id="rId8"/>
    <sheet name="TS (Réctificatif)" sheetId="9" state="hidden" r:id="rId9"/>
    <sheet name="TS (Rattrapage)" sheetId="10" state="hidden" r:id="rId10"/>
    <sheet name="Feuil1" sheetId="11" state="hidden" r:id="rId11"/>
  </sheets>
  <definedNames/>
  <calcPr fullCalcOnLoad="1"/>
</workbook>
</file>

<file path=xl/sharedStrings.xml><?xml version="1.0" encoding="utf-8"?>
<sst xmlns="http://schemas.openxmlformats.org/spreadsheetml/2006/main" count="1835" uniqueCount="661">
  <si>
    <t xml:space="preserve">N° </t>
  </si>
  <si>
    <t xml:space="preserve"> Nom</t>
  </si>
  <si>
    <t>Cytogénétique (3)</t>
  </si>
  <si>
    <t>Anglais (1)</t>
  </si>
  <si>
    <t xml:space="preserve">           Université MENTOURI  CONSTANTINE                                          جامعة منتوري قســنطــينة</t>
  </si>
  <si>
    <t xml:space="preserve"> Faculté des Sciences de la Nature et de la Vie                                         كلية علوم الطبيعة والحياة</t>
  </si>
  <si>
    <t xml:space="preserve">            Département de Biologie Animale                                                   قسم  بيولوجيا  الحيوان  </t>
  </si>
  <si>
    <t>Option : Biologie Cellulaire et Physio-Pathologie (BCPP)</t>
  </si>
  <si>
    <t>Rezgoune ML</t>
  </si>
  <si>
    <t>Gharzouli R</t>
  </si>
  <si>
    <t>Benlatréche M</t>
  </si>
  <si>
    <t>Otmani A</t>
  </si>
  <si>
    <t>Satta D</t>
  </si>
  <si>
    <t>Harrat  A</t>
  </si>
  <si>
    <t>Hamra-Kroua S</t>
  </si>
  <si>
    <t>Rouabah L</t>
  </si>
  <si>
    <t>Lalaoui K</t>
  </si>
  <si>
    <t>Option : Toxicologie et Santé</t>
  </si>
  <si>
    <t>Madaci B</t>
  </si>
  <si>
    <t>Biologie Cellulaire (3)</t>
  </si>
  <si>
    <t>Biologie moléculaire (3)</t>
  </si>
  <si>
    <t>MUEM</t>
  </si>
  <si>
    <t>UEM</t>
  </si>
  <si>
    <t>UET</t>
  </si>
  <si>
    <t>Résultat Final</t>
  </si>
  <si>
    <t>MUEF</t>
  </si>
  <si>
    <t>UEF</t>
  </si>
  <si>
    <t>MUED</t>
  </si>
  <si>
    <t>UED</t>
  </si>
  <si>
    <t>MUET</t>
  </si>
  <si>
    <t>CUET</t>
  </si>
  <si>
    <t>Prénom</t>
  </si>
  <si>
    <t xml:space="preserve"> UEF</t>
  </si>
  <si>
    <t xml:space="preserve">       Résultat Final</t>
  </si>
  <si>
    <t>Techniques de l'Audio-Visuel (1)</t>
  </si>
  <si>
    <t>Crédits (8)</t>
  </si>
  <si>
    <t>Crédits (6)</t>
  </si>
  <si>
    <t>Crédits (4)</t>
  </si>
  <si>
    <t>Crédits (2)</t>
  </si>
  <si>
    <t>Total Général</t>
  </si>
  <si>
    <t>Moyenne  Générale</t>
  </si>
  <si>
    <t>Total Crédits (30)</t>
  </si>
  <si>
    <t>Crédits (5)</t>
  </si>
  <si>
    <t>Crédits (1)</t>
  </si>
  <si>
    <t>Physiologie Cellulaire et Moléculaire (3)</t>
  </si>
  <si>
    <t>Bio-informatique + Biostatistique (1)</t>
  </si>
  <si>
    <t xml:space="preserve">Immunologénétique (3) </t>
  </si>
  <si>
    <t>épidémiologie (3)</t>
  </si>
  <si>
    <t xml:space="preserve">Biochimie métabolique (2) </t>
  </si>
  <si>
    <t xml:space="preserve">Virologie (2) </t>
  </si>
  <si>
    <t xml:space="preserve">Bioéthique (1) </t>
  </si>
  <si>
    <t>Bio-informatique (1)</t>
  </si>
  <si>
    <t>Bioclimatologie (2)</t>
  </si>
  <si>
    <t>CUEF (14)</t>
  </si>
  <si>
    <t>CUEM (6)</t>
  </si>
  <si>
    <t>CUED (4)</t>
  </si>
  <si>
    <t>MUET (6)</t>
  </si>
  <si>
    <t>Option : Génétique Moléculaire</t>
  </si>
  <si>
    <t>Biostatistique (1)</t>
  </si>
  <si>
    <t>Génétique et Dynamique des Population (3)</t>
  </si>
  <si>
    <t>CUEF (18)</t>
  </si>
  <si>
    <t>CUED (10)</t>
  </si>
  <si>
    <t>CUET (2)</t>
  </si>
  <si>
    <t>Physiologie et Comportement (2)</t>
  </si>
  <si>
    <t>CUEF (24)</t>
  </si>
  <si>
    <t>Benabdoune M</t>
  </si>
  <si>
    <t>Arfa A</t>
  </si>
  <si>
    <t>Le Chef  de Département</t>
  </si>
  <si>
    <t>Le Chef  de Département Adjoint</t>
  </si>
  <si>
    <t>Chargé de la Pédagogie</t>
  </si>
  <si>
    <t xml:space="preserve">        Rezgoune ML</t>
  </si>
  <si>
    <t>Procès Verbal de Délibération  (Session Normale)</t>
  </si>
  <si>
    <t>Responsable pédagogique:</t>
  </si>
  <si>
    <t>Équipe de formation:</t>
  </si>
  <si>
    <t>Entomologie Agricole et Forestière (3)</t>
  </si>
  <si>
    <t>Écologie des Insectes (3)</t>
  </si>
  <si>
    <t>IMENE</t>
  </si>
  <si>
    <t>MERIEM</t>
  </si>
  <si>
    <t>LAMIA</t>
  </si>
  <si>
    <t>MOHAMED ZAKARIA</t>
  </si>
  <si>
    <t>SARA</t>
  </si>
  <si>
    <t>ASMA</t>
  </si>
  <si>
    <t>Ziada H</t>
  </si>
  <si>
    <t>IMANE</t>
  </si>
  <si>
    <t>ESMA</t>
  </si>
  <si>
    <t>SOUMIA</t>
  </si>
  <si>
    <t>NESRINE</t>
  </si>
  <si>
    <t>MANEL</t>
  </si>
  <si>
    <t>HADIA</t>
  </si>
  <si>
    <t>FATIMA ZOHRA</t>
  </si>
  <si>
    <t>Frahtia K</t>
  </si>
  <si>
    <t>SARAH</t>
  </si>
  <si>
    <t>HANANE</t>
  </si>
  <si>
    <t>HAMZA</t>
  </si>
  <si>
    <t>RAZIKA</t>
  </si>
  <si>
    <t>AMINA</t>
  </si>
  <si>
    <t>SABRINA</t>
  </si>
  <si>
    <t>INES</t>
  </si>
  <si>
    <t>HAKIMA</t>
  </si>
  <si>
    <t>KENZA</t>
  </si>
  <si>
    <t>AHLEM</t>
  </si>
  <si>
    <t>KHADIDJA</t>
  </si>
  <si>
    <t>RAMZI</t>
  </si>
  <si>
    <t>Rezgoune D</t>
  </si>
  <si>
    <t>Semmam O</t>
  </si>
  <si>
    <t>Benrebai M</t>
  </si>
  <si>
    <t xml:space="preserve"> Résultat Final</t>
  </si>
  <si>
    <t>Admis</t>
  </si>
  <si>
    <t xml:space="preserve">Option : Biologie, Évolution et Contrôle des Populations d’Insectes (BECPI) </t>
  </si>
  <si>
    <t>AOUINA</t>
  </si>
  <si>
    <t>FOUZIA</t>
  </si>
  <si>
    <t>ARIBI</t>
  </si>
  <si>
    <t>DOUAÂ IKRAM</t>
  </si>
  <si>
    <t>ARRES</t>
  </si>
  <si>
    <t>MARIEM</t>
  </si>
  <si>
    <t>BAADECHE</t>
  </si>
  <si>
    <t>LILIA</t>
  </si>
  <si>
    <t xml:space="preserve">BELDJOUDI </t>
  </si>
  <si>
    <t>ZAKIA</t>
  </si>
  <si>
    <t>BENAMIRA</t>
  </si>
  <si>
    <t>RIMA</t>
  </si>
  <si>
    <t>BENHAFID</t>
  </si>
  <si>
    <t>HIND YASMINE</t>
  </si>
  <si>
    <t>BENMESBAH</t>
  </si>
  <si>
    <t>HANENE</t>
  </si>
  <si>
    <t>BENTALEB</t>
  </si>
  <si>
    <t>KARIMA</t>
  </si>
  <si>
    <t>BOUAMEUR</t>
  </si>
  <si>
    <t>MILED</t>
  </si>
  <si>
    <t>BOUCHEMA</t>
  </si>
  <si>
    <t>WISSAM</t>
  </si>
  <si>
    <t>BOUKERZAZA</t>
  </si>
  <si>
    <t>RADJA AMINA</t>
  </si>
  <si>
    <t>BOULEDJMER</t>
  </si>
  <si>
    <t>BOULKROUNE</t>
  </si>
  <si>
    <t>BOUMANA **</t>
  </si>
  <si>
    <t>BOUROUIH</t>
  </si>
  <si>
    <t>DALICHAOUCHE</t>
  </si>
  <si>
    <t>HANA</t>
  </si>
  <si>
    <t>DJAMAI</t>
  </si>
  <si>
    <t>AMEL</t>
  </si>
  <si>
    <t>ELMECHTA *</t>
  </si>
  <si>
    <t>SOUHILA</t>
  </si>
  <si>
    <t>GRINI</t>
  </si>
  <si>
    <t>YASSAMINA</t>
  </si>
  <si>
    <t>GUERGOUR</t>
  </si>
  <si>
    <t>GUERNOUB</t>
  </si>
  <si>
    <t>SOULEF</t>
  </si>
  <si>
    <t>GUETTECHE</t>
  </si>
  <si>
    <t>HAMAMA</t>
  </si>
  <si>
    <t xml:space="preserve">HAMADOUCHE </t>
  </si>
  <si>
    <t>HIOUL</t>
  </si>
  <si>
    <t>MOHAMED IMAD</t>
  </si>
  <si>
    <t>KARA MOUSTAFA</t>
  </si>
  <si>
    <t>KENIOUCHE</t>
  </si>
  <si>
    <t>MERYM</t>
  </si>
  <si>
    <t>KHALDI</t>
  </si>
  <si>
    <t>KHALED</t>
  </si>
  <si>
    <t>RACHIDA</t>
  </si>
  <si>
    <t>LATRECHE</t>
  </si>
  <si>
    <t>KAOUTER</t>
  </si>
  <si>
    <t xml:space="preserve">MEHAZZEM   </t>
  </si>
  <si>
    <t>NADJET</t>
  </si>
  <si>
    <t xml:space="preserve">MERAD </t>
  </si>
  <si>
    <t>WAHIBA</t>
  </si>
  <si>
    <t xml:space="preserve">MERIMECHE </t>
  </si>
  <si>
    <t>METHENNI</t>
  </si>
  <si>
    <t>MOUNA</t>
  </si>
  <si>
    <t>MEZDAD</t>
  </si>
  <si>
    <t xml:space="preserve">MEZIOUT </t>
  </si>
  <si>
    <t>IKRAM</t>
  </si>
  <si>
    <t>MOUDJARI</t>
  </si>
  <si>
    <t>NMAR</t>
  </si>
  <si>
    <t>WRIDA</t>
  </si>
  <si>
    <t>NOUFI</t>
  </si>
  <si>
    <t>REMILI</t>
  </si>
  <si>
    <t>IMEN</t>
  </si>
  <si>
    <t>ROUILLI</t>
  </si>
  <si>
    <t>HAROUN</t>
  </si>
  <si>
    <t>SOUALMIA</t>
  </si>
  <si>
    <t>TOUHAMI</t>
  </si>
  <si>
    <t>HIZIA</t>
  </si>
  <si>
    <t>TOURECHE</t>
  </si>
  <si>
    <t>RANDA</t>
  </si>
  <si>
    <t>CHAÎMA</t>
  </si>
  <si>
    <t>ZARZI</t>
  </si>
  <si>
    <t>SELMA</t>
  </si>
  <si>
    <t>Nombre total d'étudiants: 48</t>
  </si>
  <si>
    <t>Sayed A</t>
  </si>
  <si>
    <t>Kaabouche S</t>
  </si>
  <si>
    <t>Kouicem K</t>
  </si>
  <si>
    <t>Menad A</t>
  </si>
  <si>
    <t>ABDERRAZAK</t>
  </si>
  <si>
    <t>MAROUA</t>
  </si>
  <si>
    <t>ABDICHE</t>
  </si>
  <si>
    <t>HAYATE</t>
  </si>
  <si>
    <t>AGGOUNE</t>
  </si>
  <si>
    <t>FAYROUZ</t>
  </si>
  <si>
    <t>AMIRECHE</t>
  </si>
  <si>
    <t>NABIL</t>
  </si>
  <si>
    <t>AZIZI</t>
  </si>
  <si>
    <t>HIND</t>
  </si>
  <si>
    <t>BEKHOUCHE</t>
  </si>
  <si>
    <t>MERIEUM</t>
  </si>
  <si>
    <t>BENCHIHEUB</t>
  </si>
  <si>
    <t>SALMA</t>
  </si>
  <si>
    <t>BENHAMMADA</t>
  </si>
  <si>
    <t>AHMED</t>
  </si>
  <si>
    <t>BENNOUR</t>
  </si>
  <si>
    <t>BENTAMENE</t>
  </si>
  <si>
    <t>SOUAD</t>
  </si>
  <si>
    <t xml:space="preserve">BENZAGOUTA </t>
  </si>
  <si>
    <t>BOUCHAMA</t>
  </si>
  <si>
    <t>AFAF</t>
  </si>
  <si>
    <t>BOUCHIKH</t>
  </si>
  <si>
    <t>HOUDA</t>
  </si>
  <si>
    <t>BOUDERBANE</t>
  </si>
  <si>
    <t>BOUDERMINE</t>
  </si>
  <si>
    <t>TAREK</t>
  </si>
  <si>
    <t>BOUDERSA</t>
  </si>
  <si>
    <t>LEILA</t>
  </si>
  <si>
    <t>BOUDJEGHIM</t>
  </si>
  <si>
    <t>BOULGHALAGHEL</t>
  </si>
  <si>
    <t>FATIMA</t>
  </si>
  <si>
    <t>BOUMIMEZ</t>
  </si>
  <si>
    <t>DALEL</t>
  </si>
  <si>
    <t>BOUNIRA</t>
  </si>
  <si>
    <t>CHIHEB</t>
  </si>
  <si>
    <t>KHAOULA</t>
  </si>
  <si>
    <t>DAHMECHI</t>
  </si>
  <si>
    <t>ABIR</t>
  </si>
  <si>
    <t xml:space="preserve">DJEGHAR </t>
  </si>
  <si>
    <t>RACHA RANIA</t>
  </si>
  <si>
    <t>DOULA</t>
  </si>
  <si>
    <t>HADJER</t>
  </si>
  <si>
    <t>GACEM</t>
  </si>
  <si>
    <t>AZZOUZ</t>
  </si>
  <si>
    <t>GHERIB</t>
  </si>
  <si>
    <t>MOHCEN</t>
  </si>
  <si>
    <t>LATIFA</t>
  </si>
  <si>
    <t xml:space="preserve">HAMROUCHE </t>
  </si>
  <si>
    <t>OUSSAMA</t>
  </si>
  <si>
    <t xml:space="preserve">HARHOUD   </t>
  </si>
  <si>
    <t>HIMEUR</t>
  </si>
  <si>
    <t>HAYET</t>
  </si>
  <si>
    <t>KHELASSI</t>
  </si>
  <si>
    <t>ZIENEB</t>
  </si>
  <si>
    <t xml:space="preserve">KOUCHAD   </t>
  </si>
  <si>
    <t>MEGHRICHE</t>
  </si>
  <si>
    <t xml:space="preserve">MEKHALIF   </t>
  </si>
  <si>
    <t>MESKIN</t>
  </si>
  <si>
    <t>MESSELEM</t>
  </si>
  <si>
    <t>AMIRA</t>
  </si>
  <si>
    <t>MOUZA</t>
  </si>
  <si>
    <t>REZAIKI</t>
  </si>
  <si>
    <t>SABONI</t>
  </si>
  <si>
    <t>SELLAMA</t>
  </si>
  <si>
    <t>WARDA</t>
  </si>
  <si>
    <t>TLILANI</t>
  </si>
  <si>
    <t>TORCHE</t>
  </si>
  <si>
    <t>RAWIA</t>
  </si>
  <si>
    <t>ZAABAT</t>
  </si>
  <si>
    <t xml:space="preserve">ZEKRI   </t>
  </si>
  <si>
    <t>Nombre total d'étudiants: 46</t>
  </si>
  <si>
    <t>Master I; Semestre 1 (2011-2012)</t>
  </si>
  <si>
    <t>ROUBHI</t>
  </si>
  <si>
    <t>IMED EDDINE</t>
  </si>
  <si>
    <t xml:space="preserve">ALLAOUA </t>
  </si>
  <si>
    <t>ALLOUANI</t>
  </si>
  <si>
    <t>BAHRI</t>
  </si>
  <si>
    <t>FARES</t>
  </si>
  <si>
    <t>BELHADJ</t>
  </si>
  <si>
    <t>BELTOUM</t>
  </si>
  <si>
    <t>FARIDA</t>
  </si>
  <si>
    <t>BENKARA MOSTPHA</t>
  </si>
  <si>
    <t>MOHAMED REDA</t>
  </si>
  <si>
    <t>BENMAAZA</t>
  </si>
  <si>
    <t>BENSOUILAH</t>
  </si>
  <si>
    <t>BOUBRED</t>
  </si>
  <si>
    <t>BOUCENNA</t>
  </si>
  <si>
    <t>BOUCININA</t>
  </si>
  <si>
    <t>BOUKELSOUS</t>
  </si>
  <si>
    <t>BOUROUIS</t>
  </si>
  <si>
    <t>BOUTEMRA</t>
  </si>
  <si>
    <t>CHABANE</t>
  </si>
  <si>
    <t>CHOUAI</t>
  </si>
  <si>
    <t>DEMBRI</t>
  </si>
  <si>
    <t>DJEGHIM</t>
  </si>
  <si>
    <t>DOURARI</t>
  </si>
  <si>
    <t xml:space="preserve">DRIDI </t>
  </si>
  <si>
    <t xml:space="preserve">FELLAH </t>
  </si>
  <si>
    <t>MARWA</t>
  </si>
  <si>
    <t>FRITES</t>
  </si>
  <si>
    <t xml:space="preserve">GAZAOUT </t>
  </si>
  <si>
    <t>HAKIM</t>
  </si>
  <si>
    <t>GHEMIRED</t>
  </si>
  <si>
    <t>AFFAF</t>
  </si>
  <si>
    <t>HASNI</t>
  </si>
  <si>
    <t>CHAOUKI</t>
  </si>
  <si>
    <t>HERBADJI</t>
  </si>
  <si>
    <t>LYES</t>
  </si>
  <si>
    <t>HOUHOU</t>
  </si>
  <si>
    <t>AIDA KHAIRA</t>
  </si>
  <si>
    <t>KARFA</t>
  </si>
  <si>
    <t>SALIMA</t>
  </si>
  <si>
    <t>KECITA</t>
  </si>
  <si>
    <t>SAMIA</t>
  </si>
  <si>
    <t>KEROUGHLANE</t>
  </si>
  <si>
    <t>KHEDI</t>
  </si>
  <si>
    <t>SIHEM</t>
  </si>
  <si>
    <t>KHELATOU</t>
  </si>
  <si>
    <t>SAMIR</t>
  </si>
  <si>
    <t>KHIARI</t>
  </si>
  <si>
    <t>KHOUALED</t>
  </si>
  <si>
    <t>KSSILI</t>
  </si>
  <si>
    <t>NABILA</t>
  </si>
  <si>
    <t>LAHIRA</t>
  </si>
  <si>
    <t>HASSINA</t>
  </si>
  <si>
    <t>LEMMIZ</t>
  </si>
  <si>
    <t>CHAHIRA</t>
  </si>
  <si>
    <t>MEDJANI</t>
  </si>
  <si>
    <t>MEZIANI</t>
  </si>
  <si>
    <t>DAHBIA YASMINE</t>
  </si>
  <si>
    <t>MIHOUB</t>
  </si>
  <si>
    <t>MIMOUNE</t>
  </si>
  <si>
    <t>NSABIMANA</t>
  </si>
  <si>
    <t>KATIA BRIDGITTE</t>
  </si>
  <si>
    <t>RIBOUH</t>
  </si>
  <si>
    <t>ROBAÎ</t>
  </si>
  <si>
    <t>KHAWLA</t>
  </si>
  <si>
    <t>TOLBA</t>
  </si>
  <si>
    <t>TOUM</t>
  </si>
  <si>
    <t xml:space="preserve">YAICHE  </t>
  </si>
  <si>
    <t>ZIGHA</t>
  </si>
  <si>
    <t>AMAL</t>
  </si>
  <si>
    <t>ABABSA</t>
  </si>
  <si>
    <t xml:space="preserve">HAMMOUDI </t>
  </si>
  <si>
    <t>LAALIA</t>
  </si>
  <si>
    <t>Nombre total d'étudiants: 53</t>
  </si>
  <si>
    <t>Master I; Semestre 1  (2011-2012)</t>
  </si>
  <si>
    <t>BAOUCHE</t>
  </si>
  <si>
    <t>ANISSA</t>
  </si>
  <si>
    <t>AICHA</t>
  </si>
  <si>
    <t>HAYAT</t>
  </si>
  <si>
    <t>ABAOUB</t>
  </si>
  <si>
    <t>ABDELAALI</t>
  </si>
  <si>
    <t xml:space="preserve">ACHOURI </t>
  </si>
  <si>
    <t>AGRED</t>
  </si>
  <si>
    <t>SORAYA</t>
  </si>
  <si>
    <t>NOUR EL IMENE</t>
  </si>
  <si>
    <t>AISSOUS</t>
  </si>
  <si>
    <t>AMOR CHELIHI</t>
  </si>
  <si>
    <t>ASKRATNI</t>
  </si>
  <si>
    <t>AZEROUAL</t>
  </si>
  <si>
    <t>WISSEME</t>
  </si>
  <si>
    <t>BAOUTA</t>
  </si>
  <si>
    <t>FATEN</t>
  </si>
  <si>
    <t>KELTOUM</t>
  </si>
  <si>
    <t>BELGHIT</t>
  </si>
  <si>
    <t>MERIM</t>
  </si>
  <si>
    <t>BELKEBIECHE</t>
  </si>
  <si>
    <t>BELMANA</t>
  </si>
  <si>
    <t>BELOUAT</t>
  </si>
  <si>
    <t>BENAISSA</t>
  </si>
  <si>
    <t>FAYZA</t>
  </si>
  <si>
    <t>BENALLEL</t>
  </si>
  <si>
    <t>GHADA</t>
  </si>
  <si>
    <t>BENDAOUD</t>
  </si>
  <si>
    <t>BENHAMZA</t>
  </si>
  <si>
    <t>BENKARIT</t>
  </si>
  <si>
    <t>BENZAOUI</t>
  </si>
  <si>
    <t>BERBACHE A</t>
  </si>
  <si>
    <t>RANA</t>
  </si>
  <si>
    <t>BERBACHE B</t>
  </si>
  <si>
    <t>BICHAOUI</t>
  </si>
  <si>
    <t>BOUABIBSA</t>
  </si>
  <si>
    <t>NASSIRA</t>
  </si>
  <si>
    <t>BOUALI</t>
  </si>
  <si>
    <t>RANIA</t>
  </si>
  <si>
    <t>BOUARIOUA</t>
  </si>
  <si>
    <t>BOUCENAH</t>
  </si>
  <si>
    <t>SOMIA</t>
  </si>
  <si>
    <t>BOUFADA BADISS</t>
  </si>
  <si>
    <t>BOUFAFA</t>
  </si>
  <si>
    <t>BOUKACHABIA</t>
  </si>
  <si>
    <t>BOUKATTA</t>
  </si>
  <si>
    <t>DALAL</t>
  </si>
  <si>
    <t>BOUKRINA</t>
  </si>
  <si>
    <t>BOUMISSA</t>
  </si>
  <si>
    <t>BOUNAB</t>
  </si>
  <si>
    <t>KADIDJA</t>
  </si>
  <si>
    <t>BOUSNOUBRA</t>
  </si>
  <si>
    <t>BOUTADJINE</t>
  </si>
  <si>
    <t>MOUFIDA</t>
  </si>
  <si>
    <t>BOUTALEB</t>
  </si>
  <si>
    <t>SABAH</t>
  </si>
  <si>
    <t xml:space="preserve">BOUTELDJ </t>
  </si>
  <si>
    <t>RAFIKA</t>
  </si>
  <si>
    <t>BOUTOBBA</t>
  </si>
  <si>
    <t>CHAFIA</t>
  </si>
  <si>
    <t>BRAHIMI</t>
  </si>
  <si>
    <t>WAFIA</t>
  </si>
  <si>
    <t>CHAALAL</t>
  </si>
  <si>
    <t>CHAIAHELOUDJOU</t>
  </si>
  <si>
    <t>CHAIBI</t>
  </si>
  <si>
    <t>CHEBBAH</t>
  </si>
  <si>
    <t>FAHIMA</t>
  </si>
  <si>
    <t>CHERIT</t>
  </si>
  <si>
    <t>SANA</t>
  </si>
  <si>
    <t>CHIBANE</t>
  </si>
  <si>
    <t>WASSILA</t>
  </si>
  <si>
    <t>CHIED</t>
  </si>
  <si>
    <t>CHIHOUB</t>
  </si>
  <si>
    <t>SALAH</t>
  </si>
  <si>
    <t>CHIKH BOUKAL</t>
  </si>
  <si>
    <t>DAAS</t>
  </si>
  <si>
    <t>DEHANE</t>
  </si>
  <si>
    <t>RIM KHAWLA KHADIDJA</t>
  </si>
  <si>
    <t>DERBAL</t>
  </si>
  <si>
    <t>DJEBBARI</t>
  </si>
  <si>
    <t>RADJAA</t>
  </si>
  <si>
    <t>FEDJIDJI</t>
  </si>
  <si>
    <t xml:space="preserve">FOUGHALI </t>
  </si>
  <si>
    <t>KHAYREDDINE</t>
  </si>
  <si>
    <t>GHENAI</t>
  </si>
  <si>
    <t>GHENNAM</t>
  </si>
  <si>
    <t xml:space="preserve">GHOMRI </t>
  </si>
  <si>
    <t>RADHIA</t>
  </si>
  <si>
    <t xml:space="preserve">GUELLOUT </t>
  </si>
  <si>
    <t>HADJIRA</t>
  </si>
  <si>
    <t>HAMANI</t>
  </si>
  <si>
    <t xml:space="preserve">HASNAOUI </t>
  </si>
  <si>
    <t>SAFIA</t>
  </si>
  <si>
    <t>HASSANI</t>
  </si>
  <si>
    <t>HOUABES</t>
  </si>
  <si>
    <t>AFEF</t>
  </si>
  <si>
    <t>KAHIA</t>
  </si>
  <si>
    <t>IBTISSEM</t>
  </si>
  <si>
    <t>KAOUACHE</t>
  </si>
  <si>
    <t>KARA</t>
  </si>
  <si>
    <t>KARAALI</t>
  </si>
  <si>
    <t>NIDHAL</t>
  </si>
  <si>
    <t>KASSAH LAIB</t>
  </si>
  <si>
    <t>CHADIA</t>
  </si>
  <si>
    <t>KENDOULI</t>
  </si>
  <si>
    <t>HOURIA</t>
  </si>
  <si>
    <t>KHORIEF</t>
  </si>
  <si>
    <t>LADJABI</t>
  </si>
  <si>
    <t>TAOUS</t>
  </si>
  <si>
    <t>LAHMER</t>
  </si>
  <si>
    <t>LEMOUEDAA</t>
  </si>
  <si>
    <t>KHALIDA</t>
  </si>
  <si>
    <t>MADI</t>
  </si>
  <si>
    <t>MARROUF</t>
  </si>
  <si>
    <t>HANIA</t>
  </si>
  <si>
    <t>MATMAT</t>
  </si>
  <si>
    <t>ROKIA</t>
  </si>
  <si>
    <t>MAZIZ</t>
  </si>
  <si>
    <t>MECHITOUA</t>
  </si>
  <si>
    <t>AHLAM</t>
  </si>
  <si>
    <t>MEGUELLTI ELOKKI</t>
  </si>
  <si>
    <t>MENAD</t>
  </si>
  <si>
    <t>AOUATIF</t>
  </si>
  <si>
    <t>MERAD</t>
  </si>
  <si>
    <t>MALIHA</t>
  </si>
  <si>
    <t>MERDJA</t>
  </si>
  <si>
    <t>MERHOUM</t>
  </si>
  <si>
    <t>KHROUFA</t>
  </si>
  <si>
    <t xml:space="preserve">MESSAI </t>
  </si>
  <si>
    <t>MOKHTARI</t>
  </si>
  <si>
    <t xml:space="preserve">MOUATSI </t>
  </si>
  <si>
    <t>ILYES</t>
  </si>
  <si>
    <t xml:space="preserve">NACERI </t>
  </si>
  <si>
    <t>OUTINI</t>
  </si>
  <si>
    <t>SAMAHA</t>
  </si>
  <si>
    <t>SEKHRI</t>
  </si>
  <si>
    <t>MOUNIRA</t>
  </si>
  <si>
    <t>SIDI</t>
  </si>
  <si>
    <t>SLIMANI</t>
  </si>
  <si>
    <t>SOUILAH</t>
  </si>
  <si>
    <t>SOULI</t>
  </si>
  <si>
    <t>TIOURMAS</t>
  </si>
  <si>
    <t>YOUSFI</t>
  </si>
  <si>
    <t>AICHOUR</t>
  </si>
  <si>
    <t>Nombre total d'étudiants: 102</t>
  </si>
  <si>
    <t>Exclu</t>
  </si>
  <si>
    <t xml:space="preserve">Immunogénétique (3) </t>
  </si>
  <si>
    <t>Benlatrèche M</t>
  </si>
  <si>
    <t>Ajourné</t>
  </si>
  <si>
    <t>Nombre total d'étudiants admis: 34</t>
  </si>
  <si>
    <t>Nombre total d'étudiants ajournés: 10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</si>
  <si>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05/03/2012</t>
    </r>
  </si>
  <si>
    <t>Nombre total d'étudiants: 27</t>
  </si>
  <si>
    <t>Procès Verbal de Délibération  (Session Rattrapage)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</si>
  <si>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 </t>
    </r>
    <r>
      <rPr>
        <b/>
        <sz val="16"/>
        <color indexed="8"/>
        <rFont val="Times New Roman"/>
        <family val="1"/>
      </rPr>
      <t>12/02/2012</t>
    </r>
  </si>
  <si>
    <t>Benkenana N</t>
  </si>
  <si>
    <t>BENDJAFFER*</t>
  </si>
  <si>
    <t>Procès Verbal de Délibération Correctif-additif au procès-verbal initial (Session Normale)</t>
  </si>
  <si>
    <t>Nombre total d'étudiants ajournés: 09</t>
  </si>
  <si>
    <t>Nombre total d'étudiants admis: 31</t>
  </si>
  <si>
    <t>KASSA *</t>
  </si>
  <si>
    <t>Procès Verbal de Délibération (Session Rattrapage)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</si>
  <si>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 </t>
    </r>
  </si>
  <si>
    <t>Nombre total d'étudiants: 09</t>
  </si>
  <si>
    <t>Nombre total d'étudiants admis: 67</t>
  </si>
  <si>
    <t>Nombre total d'étudiants ajournés: 27</t>
  </si>
  <si>
    <t>DIR *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</si>
  <si>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22/04/2012</t>
    </r>
  </si>
  <si>
    <r>
      <t>Fait le:</t>
    </r>
    <r>
      <rPr>
        <b/>
        <sz val="16"/>
        <color indexed="8"/>
        <rFont val="Times New Roman"/>
        <family val="1"/>
      </rPr>
      <t xml:space="preserve">   27/05/2012</t>
    </r>
  </si>
  <si>
    <t>Nombre total d'étudiants ajournés: 23</t>
  </si>
  <si>
    <t xml:space="preserve">Nombre total d'étudiants admis: 19 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</si>
  <si>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 xml:space="preserve">  27/05/2012</t>
    </r>
  </si>
  <si>
    <t>Nombre total d'étudiants: 10</t>
  </si>
  <si>
    <t>Nombre total d'étudiants admis: 10</t>
  </si>
  <si>
    <t>Nombre total d'étudiants ajournés: 00</t>
  </si>
  <si>
    <r>
      <rPr>
        <b/>
        <u val="single"/>
        <sz val="16"/>
        <color indexed="8"/>
        <rFont val="Times New Roman"/>
        <family val="1"/>
      </rPr>
      <t>Fait le:</t>
    </r>
    <r>
      <rPr>
        <sz val="16"/>
        <color indexed="8"/>
        <rFont val="Times New Roman"/>
        <family val="1"/>
      </rPr>
      <t xml:space="preserve"> 27/05/2012</t>
    </r>
    <r>
      <rPr>
        <b/>
        <sz val="16"/>
        <color indexed="8"/>
        <rFont val="Times New Roman"/>
        <family val="1"/>
      </rPr>
      <t xml:space="preserve"> </t>
    </r>
  </si>
  <si>
    <t>Nombre total d'étudiants admis: 26</t>
  </si>
  <si>
    <t>Nombre total d'étudiants ajournés: 01</t>
  </si>
  <si>
    <t>KABACHE *</t>
  </si>
  <si>
    <t>KHALED *</t>
  </si>
  <si>
    <t>MEZIOUT *</t>
  </si>
  <si>
    <t>BOUMANA</t>
  </si>
  <si>
    <t>REMILI *</t>
  </si>
  <si>
    <t xml:space="preserve">Nombre total d'étudiants admis: 09 </t>
  </si>
  <si>
    <t>YAÂNI *</t>
  </si>
  <si>
    <t>HOSNA</t>
  </si>
  <si>
    <t>Nombre total d'étudiants admis: 20</t>
  </si>
  <si>
    <t>Systématique et Ecologie des Insectes (3)</t>
  </si>
  <si>
    <t>UEF1</t>
  </si>
  <si>
    <t>UEF2</t>
  </si>
  <si>
    <t>UEF3</t>
  </si>
  <si>
    <t xml:space="preserve">Option : Biologie et Contrôle des Populations d’Insectes (BCPI) </t>
  </si>
  <si>
    <t>Communication (1)</t>
  </si>
  <si>
    <t>Bioclimatologie (3)</t>
  </si>
  <si>
    <t>Physiologie et Comportement (3)</t>
  </si>
  <si>
    <t>Anglais Scientifique (2)</t>
  </si>
  <si>
    <t>Génétique et Dynamique des Populations (3)</t>
  </si>
  <si>
    <t>CUET(1)</t>
  </si>
  <si>
    <t>Mouri F</t>
  </si>
  <si>
    <t>Hamra Kroua S</t>
  </si>
  <si>
    <t>Le Chef de Département</t>
  </si>
  <si>
    <t>CUEM(9)</t>
  </si>
  <si>
    <r>
      <t xml:space="preserve">Université Des Frères Mentouri-Constantine                                                    </t>
    </r>
    <r>
      <rPr>
        <b/>
        <sz val="12"/>
        <color indexed="8"/>
        <rFont val="Arial"/>
        <family val="2"/>
      </rPr>
      <t>جامعة الاخوة منتوري- قسنطينة</t>
    </r>
  </si>
  <si>
    <r>
      <t xml:space="preserve">         Faculté des Sciences de la Nature et de la Vie                                                              </t>
    </r>
    <r>
      <rPr>
        <b/>
        <sz val="12"/>
        <color indexed="8"/>
        <rFont val="Arial"/>
        <family val="2"/>
      </rPr>
      <t xml:space="preserve">كلية علوم الطبيعة والحياة            </t>
    </r>
  </si>
  <si>
    <t>MUEF1</t>
  </si>
  <si>
    <t>MUEF2</t>
  </si>
  <si>
    <t>MUEF3</t>
  </si>
  <si>
    <t>CUEF1(6)</t>
  </si>
  <si>
    <t>CUEF2(6)</t>
  </si>
  <si>
    <t>CUEF3(6)</t>
  </si>
  <si>
    <t>CUED(2)</t>
  </si>
  <si>
    <t>Bakiri A</t>
  </si>
  <si>
    <r>
      <rPr>
        <b/>
        <u val="single"/>
        <sz val="16"/>
        <color indexed="8"/>
        <rFont val="Times New Roman"/>
        <family val="1"/>
      </rPr>
      <t xml:space="preserve">Responsable pédagogique: </t>
    </r>
    <r>
      <rPr>
        <b/>
        <sz val="16"/>
        <color indexed="8"/>
        <rFont val="Times New Roman"/>
        <family val="1"/>
      </rPr>
      <t xml:space="preserve">  Bakiri A  </t>
    </r>
  </si>
  <si>
    <t>Brahim Bounab H</t>
  </si>
  <si>
    <t>Master I ;Semestre1(2019-2020)</t>
  </si>
  <si>
    <t xml:space="preserve">                                Département de Biologie Animale                                                                        قسم  بيولوجيا  الحيوان</t>
  </si>
  <si>
    <t>AISSAOUI</t>
  </si>
  <si>
    <t>Esma</t>
  </si>
  <si>
    <t xml:space="preserve">ALLALI </t>
  </si>
  <si>
    <t xml:space="preserve"> Batoul</t>
  </si>
  <si>
    <t>AMROUCHE</t>
  </si>
  <si>
    <t>Abdelouahab</t>
  </si>
  <si>
    <t>ANANA</t>
  </si>
  <si>
    <t>ROUFAIDA</t>
  </si>
  <si>
    <t>AOUACHRIA</t>
  </si>
  <si>
    <t>Khadidja</t>
  </si>
  <si>
    <t>AOUANE</t>
  </si>
  <si>
    <t>Khaoula</t>
  </si>
  <si>
    <t>ATTAR</t>
  </si>
  <si>
    <t>MOHAMMED RAMZY</t>
  </si>
  <si>
    <t>AZZARA</t>
  </si>
  <si>
    <t>Youcef Elzine</t>
  </si>
  <si>
    <t>BAHITA*</t>
  </si>
  <si>
    <t>MOHAMED NADIR</t>
  </si>
  <si>
    <t>BARKAT</t>
  </si>
  <si>
    <t>MEHDI RASSIM</t>
  </si>
  <si>
    <t>BENFADEL</t>
  </si>
  <si>
    <t>Dounia</t>
  </si>
  <si>
    <t>BENTRAD</t>
  </si>
  <si>
    <t>Rayene</t>
  </si>
  <si>
    <t>BOUDAA</t>
  </si>
  <si>
    <t>Sami</t>
  </si>
  <si>
    <t>BOUKHENFOUF</t>
  </si>
  <si>
    <t>BOUNEKDJA</t>
  </si>
  <si>
    <t>Mehdi</t>
  </si>
  <si>
    <t>CHELGHAM</t>
  </si>
  <si>
    <t>Samir</t>
  </si>
  <si>
    <t>CHELGHOUM*</t>
  </si>
  <si>
    <t>MOUNIR</t>
  </si>
  <si>
    <t>CHERGUI</t>
  </si>
  <si>
    <t>YOUSRA</t>
  </si>
  <si>
    <t xml:space="preserve">CHERGUI </t>
  </si>
  <si>
    <t xml:space="preserve"> Rayene</t>
  </si>
  <si>
    <t>CHERIFI</t>
  </si>
  <si>
    <t>ZINA</t>
  </si>
  <si>
    <t>DAMBRI</t>
  </si>
  <si>
    <t xml:space="preserve"> KHAOULA</t>
  </si>
  <si>
    <t>DIABI</t>
  </si>
  <si>
    <t>Chakib</t>
  </si>
  <si>
    <t>FERAK</t>
  </si>
  <si>
    <t>MALAK</t>
  </si>
  <si>
    <t>GASMI</t>
  </si>
  <si>
    <t>ROMEISSA</t>
  </si>
  <si>
    <t>GHIMOUZ**</t>
  </si>
  <si>
    <t>SEIF EDDINE</t>
  </si>
  <si>
    <t xml:space="preserve">Hadfi </t>
  </si>
  <si>
    <t>HADJ AZZEM</t>
  </si>
  <si>
    <t>Sarra</t>
  </si>
  <si>
    <t>HAMLAOUI</t>
  </si>
  <si>
    <t>Adel Nadir</t>
  </si>
  <si>
    <t>HAOUARI</t>
  </si>
  <si>
    <t>MOHAMED MOUFDI</t>
  </si>
  <si>
    <t>KARRAD</t>
  </si>
  <si>
    <t>BOUCHRA</t>
  </si>
  <si>
    <t>KHANTOUL</t>
  </si>
  <si>
    <t>alima</t>
  </si>
  <si>
    <t>KHEMIS</t>
  </si>
  <si>
    <t>LINA SABRINA</t>
  </si>
  <si>
    <t>KHENCHOUL</t>
  </si>
  <si>
    <t>Chourouk</t>
  </si>
  <si>
    <t>KHERIBET</t>
  </si>
  <si>
    <t>Abdeldjalil</t>
  </si>
  <si>
    <t>KHESRANI</t>
  </si>
  <si>
    <t>KAMILIA</t>
  </si>
  <si>
    <t>LAOUAR</t>
  </si>
  <si>
    <t>Asma</t>
  </si>
  <si>
    <t>MEDJMADJ</t>
  </si>
  <si>
    <t>MEGHNOUS*</t>
  </si>
  <si>
    <t>FATEH</t>
  </si>
  <si>
    <t xml:space="preserve">MEKKI  </t>
  </si>
  <si>
    <t>Abdelaziz</t>
  </si>
  <si>
    <t>MEZHOUD*</t>
  </si>
  <si>
    <t>RAOUF</t>
  </si>
  <si>
    <t>MEZIANE**</t>
  </si>
  <si>
    <t>BILEL</t>
  </si>
  <si>
    <t xml:space="preserve">MOKRANE </t>
  </si>
  <si>
    <t>NADJLA</t>
  </si>
  <si>
    <t xml:space="preserve">NAGHOUACHE </t>
  </si>
  <si>
    <t>NECER</t>
  </si>
  <si>
    <t>NEMDILI</t>
  </si>
  <si>
    <t>DOUNIA</t>
  </si>
  <si>
    <t>NOUI</t>
  </si>
  <si>
    <t>RAYENE</t>
  </si>
  <si>
    <t>RACHI</t>
  </si>
  <si>
    <t>SAIDOU</t>
  </si>
  <si>
    <t xml:space="preserve">Djihad       </t>
  </si>
  <si>
    <t>SEBAHI</t>
  </si>
  <si>
    <t>Ahmed Khalil</t>
  </si>
  <si>
    <t>TAILEB</t>
  </si>
  <si>
    <t>Kaltoum</t>
  </si>
  <si>
    <t>TALBI</t>
  </si>
  <si>
    <t>Mohamed Abderahman</t>
  </si>
  <si>
    <t>ZEGHACHOU</t>
  </si>
  <si>
    <t>Soumia</t>
  </si>
  <si>
    <t>/</t>
  </si>
  <si>
    <t xml:space="preserve">Fait le:17/02/2020 </t>
  </si>
  <si>
    <t>Bendjaballah M</t>
  </si>
  <si>
    <t>Souici CF</t>
  </si>
  <si>
    <t>Nombre Total d'Etudiants :54</t>
  </si>
  <si>
    <t>Nombre Total d'Etudiants Admis:23</t>
  </si>
  <si>
    <t>Nombre Total d'Etudiants Ajourné:31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</si>
</sst>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\ _€_-;\-* #,##0.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00.00"/>
    <numFmt numFmtId="177" formatCode="0.0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16"/>
      <color indexed="8"/>
      <name val="Calibri"/>
      <family val="2"/>
    </font>
    <font>
      <b/>
      <i/>
      <sz val="16"/>
      <name val="Calibri"/>
      <family val="2"/>
    </font>
    <font>
      <sz val="16"/>
      <name val="Calibri"/>
      <family val="2"/>
    </font>
    <font>
      <sz val="16"/>
      <color indexed="10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mbria"/>
      <family val="1"/>
    </font>
    <font>
      <b/>
      <sz val="11"/>
      <name val="Calibri"/>
      <family val="2"/>
    </font>
    <font>
      <sz val="12"/>
      <color indexed="10"/>
      <name val="Cambria"/>
      <family val="1"/>
    </font>
    <font>
      <sz val="12"/>
      <name val="Cambria"/>
      <family val="1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sz val="12"/>
      <color theme="1"/>
      <name val="Cambria"/>
      <family val="1"/>
    </font>
    <font>
      <sz val="12"/>
      <color rgb="FFFF0000"/>
      <name val="Cambria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5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6" fillId="0" borderId="0" xfId="0" applyFont="1" applyAlignment="1">
      <alignment/>
    </xf>
    <xf numFmtId="0" fontId="2" fillId="0" borderId="0" xfId="0" applyFont="1" applyAlignment="1">
      <alignment horizontal="left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5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68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66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7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36" fillId="33" borderId="11" xfId="0" applyFont="1" applyFill="1" applyBorder="1" applyAlignment="1">
      <alignment horizontal="center" vertical="center" textRotation="90"/>
    </xf>
    <xf numFmtId="0" fontId="36" fillId="33" borderId="12" xfId="0" applyFont="1" applyFill="1" applyBorder="1" applyAlignment="1">
      <alignment horizontal="center" vertical="center" textRotation="90"/>
    </xf>
    <xf numFmtId="0" fontId="36" fillId="33" borderId="13" xfId="0" applyFont="1" applyFill="1" applyBorder="1" applyAlignment="1">
      <alignment horizontal="center" vertical="center" textRotation="90"/>
    </xf>
    <xf numFmtId="0" fontId="74" fillId="33" borderId="11" xfId="0" applyFont="1" applyFill="1" applyBorder="1" applyAlignment="1">
      <alignment horizontal="center" vertical="center" textRotation="90"/>
    </xf>
    <xf numFmtId="0" fontId="74" fillId="33" borderId="13" xfId="0" applyFont="1" applyFill="1" applyBorder="1" applyAlignment="1">
      <alignment horizontal="center" vertical="center" textRotation="90"/>
    </xf>
    <xf numFmtId="0" fontId="75" fillId="33" borderId="0" xfId="0" applyFont="1" applyFill="1" applyAlignment="1">
      <alignment horizontal="center" vertical="center" textRotation="90"/>
    </xf>
    <xf numFmtId="2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2" fontId="3" fillId="33" borderId="17" xfId="0" applyNumberFormat="1" applyFont="1" applyFill="1" applyBorder="1" applyAlignment="1">
      <alignment horizontal="center" vertical="center"/>
    </xf>
    <xf numFmtId="0" fontId="58" fillId="33" borderId="16" xfId="0" applyFont="1" applyFill="1" applyBorder="1" applyAlignment="1">
      <alignment horizontal="center" vertical="center"/>
    </xf>
    <xf numFmtId="2" fontId="58" fillId="33" borderId="14" xfId="0" applyNumberFormat="1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2" fontId="58" fillId="33" borderId="15" xfId="0" applyNumberFormat="1" applyFont="1" applyFill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2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2" fontId="3" fillId="33" borderId="21" xfId="0" applyNumberFormat="1" applyFont="1" applyFill="1" applyBorder="1" applyAlignment="1">
      <alignment horizontal="center" vertical="center"/>
    </xf>
    <xf numFmtId="0" fontId="58" fillId="33" borderId="20" xfId="0" applyFont="1" applyFill="1" applyBorder="1" applyAlignment="1">
      <alignment horizontal="center" vertical="center"/>
    </xf>
    <xf numFmtId="2" fontId="58" fillId="33" borderId="18" xfId="0" applyNumberFormat="1" applyFont="1" applyFill="1" applyBorder="1" applyAlignment="1">
      <alignment horizontal="center" vertical="center"/>
    </xf>
    <xf numFmtId="0" fontId="58" fillId="33" borderId="19" xfId="0" applyFont="1" applyFill="1" applyBorder="1" applyAlignment="1">
      <alignment horizontal="center" vertical="center"/>
    </xf>
    <xf numFmtId="2" fontId="58" fillId="33" borderId="19" xfId="0" applyNumberFormat="1" applyFont="1" applyFill="1" applyBorder="1" applyAlignment="1">
      <alignment horizontal="center" vertical="center"/>
    </xf>
    <xf numFmtId="2" fontId="76" fillId="33" borderId="19" xfId="0" applyNumberFormat="1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/>
    </xf>
    <xf numFmtId="2" fontId="76" fillId="33" borderId="21" xfId="0" applyNumberFormat="1" applyFont="1" applyFill="1" applyBorder="1" applyAlignment="1">
      <alignment horizontal="center" vertical="center"/>
    </xf>
    <xf numFmtId="2" fontId="76" fillId="33" borderId="18" xfId="0" applyNumberFormat="1" applyFont="1" applyFill="1" applyBorder="1" applyAlignment="1">
      <alignment horizontal="center" vertical="center"/>
    </xf>
    <xf numFmtId="0" fontId="76" fillId="33" borderId="19" xfId="0" applyFont="1" applyFill="1" applyBorder="1" applyAlignment="1">
      <alignment horizontal="center" vertical="center"/>
    </xf>
    <xf numFmtId="0" fontId="52" fillId="33" borderId="0" xfId="0" applyFont="1" applyFill="1" applyAlignment="1">
      <alignment/>
    </xf>
    <xf numFmtId="2" fontId="76" fillId="33" borderId="22" xfId="0" applyNumberFormat="1" applyFont="1" applyFill="1" applyBorder="1" applyAlignment="1">
      <alignment horizontal="center" vertical="center"/>
    </xf>
    <xf numFmtId="2" fontId="76" fillId="33" borderId="23" xfId="0" applyNumberFormat="1" applyFont="1" applyFill="1" applyBorder="1" applyAlignment="1">
      <alignment horizontal="center" vertical="center"/>
    </xf>
    <xf numFmtId="0" fontId="76" fillId="33" borderId="24" xfId="0" applyFont="1" applyFill="1" applyBorder="1" applyAlignment="1">
      <alignment horizontal="center" vertical="center"/>
    </xf>
    <xf numFmtId="0" fontId="71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25" xfId="0" applyFont="1" applyFill="1" applyBorder="1" applyAlignment="1">
      <alignment horizontal="center" vertical="center"/>
    </xf>
    <xf numFmtId="0" fontId="58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73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/>
    </xf>
    <xf numFmtId="0" fontId="75" fillId="33" borderId="0" xfId="0" applyFont="1" applyFill="1" applyAlignment="1">
      <alignment vertical="center" textRotation="90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vertical="center"/>
    </xf>
    <xf numFmtId="2" fontId="76" fillId="33" borderId="14" xfId="0" applyNumberFormat="1" applyFont="1" applyFill="1" applyBorder="1" applyAlignment="1">
      <alignment horizontal="center" vertical="center"/>
    </xf>
    <xf numFmtId="0" fontId="76" fillId="33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58" fillId="33" borderId="24" xfId="0" applyFont="1" applyFill="1" applyBorder="1" applyAlignment="1">
      <alignment horizontal="center" vertical="center"/>
    </xf>
    <xf numFmtId="2" fontId="76" fillId="33" borderId="15" xfId="0" applyNumberFormat="1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 textRotation="90"/>
    </xf>
    <xf numFmtId="2" fontId="3" fillId="33" borderId="23" xfId="0" applyNumberFormat="1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2" fontId="58" fillId="33" borderId="22" xfId="0" applyNumberFormat="1" applyFont="1" applyFill="1" applyBorder="1" applyAlignment="1">
      <alignment horizontal="center" vertical="center"/>
    </xf>
    <xf numFmtId="0" fontId="58" fillId="33" borderId="23" xfId="0" applyFont="1" applyFill="1" applyBorder="1" applyAlignment="1">
      <alignment horizontal="center" vertical="center"/>
    </xf>
    <xf numFmtId="2" fontId="58" fillId="33" borderId="2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9" xfId="0" applyFont="1" applyFill="1" applyBorder="1" applyAlignment="1">
      <alignment horizontal="center" vertical="center"/>
    </xf>
    <xf numFmtId="2" fontId="3" fillId="33" borderId="22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2" fontId="3" fillId="33" borderId="31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2" fontId="58" fillId="33" borderId="0" xfId="0" applyNumberFormat="1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/>
    </xf>
    <xf numFmtId="0" fontId="35" fillId="33" borderId="33" xfId="0" applyFont="1" applyFill="1" applyBorder="1" applyAlignment="1">
      <alignment horizontal="center"/>
    </xf>
    <xf numFmtId="0" fontId="3" fillId="33" borderId="30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2" fontId="58" fillId="33" borderId="17" xfId="0" applyNumberFormat="1" applyFont="1" applyFill="1" applyBorder="1" applyAlignment="1">
      <alignment horizontal="center" vertical="center"/>
    </xf>
    <xf numFmtId="2" fontId="58" fillId="33" borderId="21" xfId="0" applyNumberFormat="1" applyFont="1" applyFill="1" applyBorder="1" applyAlignment="1">
      <alignment horizontal="center" vertical="center"/>
    </xf>
    <xf numFmtId="2" fontId="58" fillId="33" borderId="31" xfId="0" applyNumberFormat="1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29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36" fillId="33" borderId="34" xfId="0" applyFont="1" applyFill="1" applyBorder="1" applyAlignment="1">
      <alignment horizontal="center" vertical="center" textRotation="90"/>
    </xf>
    <xf numFmtId="2" fontId="58" fillId="33" borderId="35" xfId="0" applyNumberFormat="1" applyFont="1" applyFill="1" applyBorder="1" applyAlignment="1">
      <alignment horizontal="center" vertical="center"/>
    </xf>
    <xf numFmtId="2" fontId="58" fillId="33" borderId="36" xfId="0" applyNumberFormat="1" applyFont="1" applyFill="1" applyBorder="1" applyAlignment="1">
      <alignment horizontal="center" vertical="center"/>
    </xf>
    <xf numFmtId="2" fontId="58" fillId="33" borderId="37" xfId="0" applyNumberFormat="1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textRotation="90"/>
    </xf>
    <xf numFmtId="2" fontId="58" fillId="33" borderId="25" xfId="0" applyNumberFormat="1" applyFont="1" applyFill="1" applyBorder="1" applyAlignment="1">
      <alignment horizontal="center" vertical="center"/>
    </xf>
    <xf numFmtId="2" fontId="58" fillId="33" borderId="26" xfId="0" applyNumberFormat="1" applyFont="1" applyFill="1" applyBorder="1" applyAlignment="1">
      <alignment horizontal="center" vertical="center"/>
    </xf>
    <xf numFmtId="2" fontId="58" fillId="33" borderId="27" xfId="0" applyNumberFormat="1" applyFont="1" applyFill="1" applyBorder="1" applyAlignment="1">
      <alignment horizontal="center" vertical="center"/>
    </xf>
    <xf numFmtId="0" fontId="78" fillId="33" borderId="0" xfId="0" applyFont="1" applyFill="1" applyAlignment="1">
      <alignment/>
    </xf>
    <xf numFmtId="0" fontId="78" fillId="0" borderId="0" xfId="0" applyFont="1" applyAlignment="1">
      <alignment/>
    </xf>
    <xf numFmtId="0" fontId="58" fillId="33" borderId="35" xfId="0" applyFont="1" applyFill="1" applyBorder="1" applyAlignment="1">
      <alignment horizontal="center" vertical="center"/>
    </xf>
    <xf numFmtId="0" fontId="58" fillId="33" borderId="36" xfId="0" applyFont="1" applyFill="1" applyBorder="1" applyAlignment="1">
      <alignment horizontal="center" vertical="center"/>
    </xf>
    <xf numFmtId="0" fontId="58" fillId="33" borderId="37" xfId="0" applyFont="1" applyFill="1" applyBorder="1" applyAlignment="1">
      <alignment horizontal="center" vertical="center"/>
    </xf>
    <xf numFmtId="43" fontId="79" fillId="33" borderId="25" xfId="45" applyNumberFormat="1" applyFont="1" applyFill="1" applyBorder="1" applyAlignment="1">
      <alignment horizontal="center" vertical="center"/>
    </xf>
    <xf numFmtId="43" fontId="79" fillId="33" borderId="26" xfId="45" applyNumberFormat="1" applyFont="1" applyFill="1" applyBorder="1" applyAlignment="1">
      <alignment horizontal="center" vertical="center"/>
    </xf>
    <xf numFmtId="20" fontId="66" fillId="33" borderId="0" xfId="0" applyNumberFormat="1" applyFont="1" applyFill="1" applyAlignment="1">
      <alignment/>
    </xf>
    <xf numFmtId="0" fontId="43" fillId="33" borderId="0" xfId="0" applyFont="1" applyFill="1" applyBorder="1" applyAlignment="1">
      <alignment horizontal="center" vertical="center"/>
    </xf>
    <xf numFmtId="0" fontId="76" fillId="33" borderId="30" xfId="0" applyFont="1" applyFill="1" applyBorder="1" applyAlignment="1">
      <alignment horizontal="center" vertical="center"/>
    </xf>
    <xf numFmtId="0" fontId="76" fillId="33" borderId="29" xfId="0" applyFont="1" applyFill="1" applyBorder="1" applyAlignment="1">
      <alignment horizontal="center" vertical="center"/>
    </xf>
    <xf numFmtId="0" fontId="76" fillId="33" borderId="32" xfId="0" applyFont="1" applyFill="1" applyBorder="1" applyAlignment="1">
      <alignment horizontal="center" vertical="center"/>
    </xf>
    <xf numFmtId="0" fontId="43" fillId="33" borderId="25" xfId="0" applyFont="1" applyFill="1" applyBorder="1" applyAlignment="1">
      <alignment horizontal="center" vertical="center"/>
    </xf>
    <xf numFmtId="0" fontId="43" fillId="33" borderId="26" xfId="0" applyFont="1" applyFill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41" xfId="0" applyFont="1" applyFill="1" applyBorder="1" applyAlignment="1">
      <alignment horizontal="left" vertical="center"/>
    </xf>
    <xf numFmtId="0" fontId="4" fillId="33" borderId="42" xfId="0" applyFont="1" applyFill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2" fontId="3" fillId="34" borderId="18" xfId="0" applyNumberFormat="1" applyFont="1" applyFill="1" applyBorder="1" applyAlignment="1">
      <alignment horizontal="center" vertical="center"/>
    </xf>
    <xf numFmtId="0" fontId="36" fillId="35" borderId="11" xfId="0" applyFont="1" applyFill="1" applyBorder="1" applyAlignment="1">
      <alignment horizontal="center" vertical="center" textRotation="90"/>
    </xf>
    <xf numFmtId="0" fontId="36" fillId="35" borderId="12" xfId="0" applyFont="1" applyFill="1" applyBorder="1" applyAlignment="1">
      <alignment horizontal="center" vertical="center" textRotation="90"/>
    </xf>
    <xf numFmtId="2" fontId="3" fillId="34" borderId="19" xfId="0" applyNumberFormat="1" applyFont="1" applyFill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 textRotation="90"/>
    </xf>
    <xf numFmtId="0" fontId="35" fillId="33" borderId="44" xfId="0" applyFont="1" applyFill="1" applyBorder="1" applyAlignment="1">
      <alignment horizontal="center"/>
    </xf>
    <xf numFmtId="43" fontId="80" fillId="33" borderId="26" xfId="45" applyNumberFormat="1" applyFont="1" applyFill="1" applyBorder="1" applyAlignment="1">
      <alignment horizontal="center" vertical="center"/>
    </xf>
    <xf numFmtId="0" fontId="76" fillId="33" borderId="36" xfId="0" applyFont="1" applyFill="1" applyBorder="1" applyAlignment="1">
      <alignment horizontal="center" vertical="center"/>
    </xf>
    <xf numFmtId="2" fontId="76" fillId="36" borderId="21" xfId="0" applyNumberFormat="1" applyFont="1" applyFill="1" applyBorder="1" applyAlignment="1">
      <alignment horizontal="center" vertical="center"/>
    </xf>
    <xf numFmtId="0" fontId="76" fillId="36" borderId="19" xfId="0" applyFont="1" applyFill="1" applyBorder="1" applyAlignment="1">
      <alignment horizontal="center" vertical="center"/>
    </xf>
    <xf numFmtId="2" fontId="76" fillId="36" borderId="31" xfId="0" applyNumberFormat="1" applyFont="1" applyFill="1" applyBorder="1" applyAlignment="1">
      <alignment horizontal="center" vertical="center"/>
    </xf>
    <xf numFmtId="0" fontId="76" fillId="36" borderId="23" xfId="0" applyFont="1" applyFill="1" applyBorder="1" applyAlignment="1">
      <alignment horizontal="center" vertical="center"/>
    </xf>
    <xf numFmtId="2" fontId="76" fillId="36" borderId="19" xfId="0" applyNumberFormat="1" applyFont="1" applyFill="1" applyBorder="1" applyAlignment="1">
      <alignment horizontal="center" vertical="center"/>
    </xf>
    <xf numFmtId="0" fontId="76" fillId="36" borderId="29" xfId="0" applyFont="1" applyFill="1" applyBorder="1" applyAlignment="1">
      <alignment horizontal="center" vertical="center"/>
    </xf>
    <xf numFmtId="0" fontId="76" fillId="36" borderId="32" xfId="0" applyFont="1" applyFill="1" applyBorder="1" applyAlignment="1">
      <alignment horizontal="center" vertical="center"/>
    </xf>
    <xf numFmtId="2" fontId="76" fillId="36" borderId="18" xfId="0" applyNumberFormat="1" applyFont="1" applyFill="1" applyBorder="1" applyAlignment="1">
      <alignment horizontal="center" vertical="center"/>
    </xf>
    <xf numFmtId="2" fontId="76" fillId="36" borderId="22" xfId="0" applyNumberFormat="1" applyFont="1" applyFill="1" applyBorder="1" applyAlignment="1">
      <alignment horizontal="center" vertical="center"/>
    </xf>
    <xf numFmtId="0" fontId="76" fillId="36" borderId="20" xfId="0" applyFont="1" applyFill="1" applyBorder="1" applyAlignment="1">
      <alignment horizontal="center" vertical="center"/>
    </xf>
    <xf numFmtId="2" fontId="76" fillId="36" borderId="15" xfId="0" applyNumberFormat="1" applyFont="1" applyFill="1" applyBorder="1" applyAlignment="1">
      <alignment horizontal="center" vertical="center"/>
    </xf>
    <xf numFmtId="0" fontId="76" fillId="36" borderId="15" xfId="0" applyFont="1" applyFill="1" applyBorder="1" applyAlignment="1">
      <alignment horizontal="center" vertical="center"/>
    </xf>
    <xf numFmtId="0" fontId="76" fillId="36" borderId="30" xfId="0" applyFont="1" applyFill="1" applyBorder="1" applyAlignment="1">
      <alignment horizontal="center" vertical="center"/>
    </xf>
    <xf numFmtId="43" fontId="79" fillId="33" borderId="27" xfId="45" applyNumberFormat="1" applyFont="1" applyFill="1" applyBorder="1" applyAlignment="1">
      <alignment horizontal="center" vertical="center"/>
    </xf>
    <xf numFmtId="2" fontId="3" fillId="34" borderId="23" xfId="0" applyNumberFormat="1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left" vertical="center"/>
    </xf>
    <xf numFmtId="0" fontId="3" fillId="33" borderId="46" xfId="0" applyFont="1" applyFill="1" applyBorder="1" applyAlignment="1">
      <alignment horizontal="left" vertical="center"/>
    </xf>
    <xf numFmtId="0" fontId="3" fillId="33" borderId="47" xfId="0" applyFont="1" applyFill="1" applyBorder="1" applyAlignment="1">
      <alignment horizontal="left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2" fontId="3" fillId="33" borderId="46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58" fillId="33" borderId="47" xfId="0" applyFont="1" applyFill="1" applyBorder="1" applyAlignment="1">
      <alignment horizontal="center" vertical="center"/>
    </xf>
    <xf numFmtId="2" fontId="58" fillId="33" borderId="46" xfId="0" applyNumberFormat="1" applyFont="1" applyFill="1" applyBorder="1" applyAlignment="1">
      <alignment horizontal="center" vertical="center"/>
    </xf>
    <xf numFmtId="0" fontId="58" fillId="33" borderId="49" xfId="0" applyFont="1" applyFill="1" applyBorder="1" applyAlignment="1">
      <alignment horizontal="center" vertical="center"/>
    </xf>
    <xf numFmtId="2" fontId="58" fillId="33" borderId="50" xfId="0" applyNumberFormat="1" applyFont="1" applyFill="1" applyBorder="1" applyAlignment="1">
      <alignment horizontal="center" vertical="center"/>
    </xf>
    <xf numFmtId="0" fontId="58" fillId="33" borderId="48" xfId="0" applyFont="1" applyFill="1" applyBorder="1" applyAlignment="1">
      <alignment horizontal="center" vertical="center"/>
    </xf>
    <xf numFmtId="2" fontId="58" fillId="33" borderId="48" xfId="0" applyNumberFormat="1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 textRotation="90"/>
    </xf>
    <xf numFmtId="2" fontId="3" fillId="34" borderId="48" xfId="0" applyNumberFormat="1" applyFont="1" applyFill="1" applyBorder="1" applyAlignment="1">
      <alignment horizontal="center" vertical="center"/>
    </xf>
    <xf numFmtId="2" fontId="76" fillId="37" borderId="21" xfId="0" applyNumberFormat="1" applyFont="1" applyFill="1" applyBorder="1" applyAlignment="1">
      <alignment horizontal="center" vertical="center"/>
    </xf>
    <xf numFmtId="0" fontId="76" fillId="37" borderId="19" xfId="0" applyFont="1" applyFill="1" applyBorder="1" applyAlignment="1">
      <alignment horizontal="center" vertical="center"/>
    </xf>
    <xf numFmtId="2" fontId="76" fillId="37" borderId="31" xfId="0" applyNumberFormat="1" applyFont="1" applyFill="1" applyBorder="1" applyAlignment="1">
      <alignment horizontal="center" vertical="center"/>
    </xf>
    <xf numFmtId="0" fontId="76" fillId="37" borderId="23" xfId="0" applyFont="1" applyFill="1" applyBorder="1" applyAlignment="1">
      <alignment horizontal="center" vertical="center"/>
    </xf>
    <xf numFmtId="2" fontId="76" fillId="37" borderId="15" xfId="0" applyNumberFormat="1" applyFont="1" applyFill="1" applyBorder="1" applyAlignment="1">
      <alignment horizontal="center" vertical="center"/>
    </xf>
    <xf numFmtId="2" fontId="76" fillId="37" borderId="19" xfId="0" applyNumberFormat="1" applyFont="1" applyFill="1" applyBorder="1" applyAlignment="1">
      <alignment horizontal="center" vertical="center"/>
    </xf>
    <xf numFmtId="0" fontId="76" fillId="37" borderId="29" xfId="0" applyFont="1" applyFill="1" applyBorder="1" applyAlignment="1">
      <alignment horizontal="center" vertical="center"/>
    </xf>
    <xf numFmtId="2" fontId="76" fillId="37" borderId="23" xfId="0" applyNumberFormat="1" applyFont="1" applyFill="1" applyBorder="1" applyAlignment="1">
      <alignment horizontal="center" vertical="center"/>
    </xf>
    <xf numFmtId="0" fontId="76" fillId="37" borderId="32" xfId="0" applyFont="1" applyFill="1" applyBorder="1" applyAlignment="1">
      <alignment horizontal="center" vertical="center"/>
    </xf>
    <xf numFmtId="2" fontId="3" fillId="34" borderId="22" xfId="0" applyNumberFormat="1" applyFont="1" applyFill="1" applyBorder="1" applyAlignment="1">
      <alignment horizontal="center" vertical="center"/>
    </xf>
    <xf numFmtId="43" fontId="80" fillId="33" borderId="25" xfId="45" applyNumberFormat="1" applyFont="1" applyFill="1" applyBorder="1" applyAlignment="1">
      <alignment horizontal="center" vertical="center"/>
    </xf>
    <xf numFmtId="0" fontId="76" fillId="33" borderId="35" xfId="0" applyFont="1" applyFill="1" applyBorder="1" applyAlignment="1">
      <alignment horizontal="center" vertical="center"/>
    </xf>
    <xf numFmtId="2" fontId="3" fillId="34" borderId="15" xfId="0" applyNumberFormat="1" applyFont="1" applyFill="1" applyBorder="1" applyAlignment="1">
      <alignment horizontal="center" vertical="center"/>
    </xf>
    <xf numFmtId="2" fontId="76" fillId="36" borderId="23" xfId="0" applyNumberFormat="1" applyFont="1" applyFill="1" applyBorder="1" applyAlignment="1">
      <alignment horizontal="center" vertical="center"/>
    </xf>
    <xf numFmtId="2" fontId="3" fillId="34" borderId="14" xfId="0" applyNumberFormat="1" applyFont="1" applyFill="1" applyBorder="1" applyAlignment="1">
      <alignment horizontal="center" vertical="center"/>
    </xf>
    <xf numFmtId="0" fontId="76" fillId="36" borderId="24" xfId="0" applyFont="1" applyFill="1" applyBorder="1" applyAlignment="1">
      <alignment horizontal="center" vertical="center"/>
    </xf>
    <xf numFmtId="2" fontId="76" fillId="33" borderId="31" xfId="0" applyNumberFormat="1" applyFont="1" applyFill="1" applyBorder="1" applyAlignment="1">
      <alignment horizontal="center" vertical="center"/>
    </xf>
    <xf numFmtId="43" fontId="80" fillId="33" borderId="27" xfId="45" applyNumberFormat="1" applyFont="1" applyFill="1" applyBorder="1" applyAlignment="1">
      <alignment horizontal="center" vertical="center"/>
    </xf>
    <xf numFmtId="0" fontId="76" fillId="33" borderId="3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2" fontId="76" fillId="33" borderId="0" xfId="0" applyNumberFormat="1" applyFont="1" applyFill="1" applyBorder="1" applyAlignment="1">
      <alignment horizontal="center" vertical="center"/>
    </xf>
    <xf numFmtId="0" fontId="76" fillId="33" borderId="0" xfId="0" applyFont="1" applyFill="1" applyBorder="1" applyAlignment="1">
      <alignment horizontal="center" vertical="center"/>
    </xf>
    <xf numFmtId="43" fontId="80" fillId="33" borderId="0" xfId="45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4" fillId="33" borderId="51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vertical="center"/>
    </xf>
    <xf numFmtId="0" fontId="3" fillId="33" borderId="47" xfId="0" applyFont="1" applyFill="1" applyBorder="1" applyAlignment="1">
      <alignment vertical="center"/>
    </xf>
    <xf numFmtId="2" fontId="3" fillId="33" borderId="50" xfId="0" applyNumberFormat="1" applyFont="1" applyFill="1" applyBorder="1" applyAlignment="1">
      <alignment horizontal="center" vertical="center"/>
    </xf>
    <xf numFmtId="2" fontId="3" fillId="33" borderId="48" xfId="0" applyNumberFormat="1" applyFont="1" applyFill="1" applyBorder="1" applyAlignment="1">
      <alignment horizontal="center" vertical="center"/>
    </xf>
    <xf numFmtId="2" fontId="58" fillId="33" borderId="52" xfId="0" applyNumberFormat="1" applyFont="1" applyFill="1" applyBorder="1" applyAlignment="1">
      <alignment horizontal="center" vertical="center"/>
    </xf>
    <xf numFmtId="43" fontId="79" fillId="33" borderId="51" xfId="45" applyNumberFormat="1" applyFont="1" applyFill="1" applyBorder="1" applyAlignment="1">
      <alignment horizontal="center" vertical="center"/>
    </xf>
    <xf numFmtId="0" fontId="58" fillId="33" borderId="52" xfId="0" applyFont="1" applyFill="1" applyBorder="1" applyAlignment="1">
      <alignment horizontal="center" vertical="center"/>
    </xf>
    <xf numFmtId="0" fontId="36" fillId="33" borderId="53" xfId="0" applyFont="1" applyFill="1" applyBorder="1" applyAlignment="1">
      <alignment horizontal="center" vertical="center" textRotation="90"/>
    </xf>
    <xf numFmtId="0" fontId="36" fillId="33" borderId="54" xfId="0" applyFont="1" applyFill="1" applyBorder="1" applyAlignment="1">
      <alignment horizontal="center" vertical="center" textRotation="90"/>
    </xf>
    <xf numFmtId="0" fontId="36" fillId="33" borderId="55" xfId="0" applyFont="1" applyFill="1" applyBorder="1" applyAlignment="1">
      <alignment horizontal="center" vertical="center" textRotation="90"/>
    </xf>
    <xf numFmtId="0" fontId="74" fillId="33" borderId="53" xfId="0" applyFont="1" applyFill="1" applyBorder="1" applyAlignment="1">
      <alignment horizontal="center" vertical="center" textRotation="90"/>
    </xf>
    <xf numFmtId="0" fontId="74" fillId="33" borderId="55" xfId="0" applyFont="1" applyFill="1" applyBorder="1" applyAlignment="1">
      <alignment horizontal="center" vertical="center" textRotation="90"/>
    </xf>
    <xf numFmtId="0" fontId="73" fillId="33" borderId="54" xfId="0" applyFont="1" applyFill="1" applyBorder="1" applyAlignment="1">
      <alignment horizontal="center" vertical="center" textRotation="90"/>
    </xf>
    <xf numFmtId="0" fontId="4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2" fontId="76" fillId="36" borderId="57" xfId="0" applyNumberFormat="1" applyFont="1" applyFill="1" applyBorder="1" applyAlignment="1">
      <alignment horizontal="center" vertical="center"/>
    </xf>
    <xf numFmtId="0" fontId="76" fillId="36" borderId="59" xfId="0" applyFont="1" applyFill="1" applyBorder="1" applyAlignment="1">
      <alignment horizontal="center" vertical="center"/>
    </xf>
    <xf numFmtId="0" fontId="76" fillId="36" borderId="60" xfId="0" applyFont="1" applyFill="1" applyBorder="1" applyAlignment="1">
      <alignment horizontal="center" vertical="center"/>
    </xf>
    <xf numFmtId="2" fontId="76" fillId="33" borderId="61" xfId="0" applyNumberFormat="1" applyFont="1" applyFill="1" applyBorder="1" applyAlignment="1">
      <alignment horizontal="center" vertical="center"/>
    </xf>
    <xf numFmtId="0" fontId="76" fillId="33" borderId="58" xfId="0" applyFont="1" applyFill="1" applyBorder="1" applyAlignment="1">
      <alignment horizontal="center" vertical="center"/>
    </xf>
    <xf numFmtId="0" fontId="58" fillId="33" borderId="60" xfId="0" applyFont="1" applyFill="1" applyBorder="1" applyAlignment="1">
      <alignment horizontal="center" vertical="center"/>
    </xf>
    <xf numFmtId="2" fontId="58" fillId="33" borderId="61" xfId="0" applyNumberFormat="1" applyFont="1" applyFill="1" applyBorder="1" applyAlignment="1">
      <alignment horizontal="center" vertical="center"/>
    </xf>
    <xf numFmtId="0" fontId="76" fillId="33" borderId="60" xfId="0" applyFont="1" applyFill="1" applyBorder="1" applyAlignment="1">
      <alignment horizontal="center" vertical="center"/>
    </xf>
    <xf numFmtId="2" fontId="3" fillId="33" borderId="59" xfId="0" applyNumberFormat="1" applyFont="1" applyFill="1" applyBorder="1" applyAlignment="1">
      <alignment horizontal="center" vertical="center"/>
    </xf>
    <xf numFmtId="0" fontId="58" fillId="33" borderId="59" xfId="0" applyFont="1" applyFill="1" applyBorder="1" applyAlignment="1">
      <alignment horizontal="center" vertical="center"/>
    </xf>
    <xf numFmtId="2" fontId="58" fillId="33" borderId="59" xfId="0" applyNumberFormat="1" applyFont="1" applyFill="1" applyBorder="1" applyAlignment="1">
      <alignment horizontal="center" vertical="center"/>
    </xf>
    <xf numFmtId="0" fontId="58" fillId="33" borderId="58" xfId="0" applyFont="1" applyFill="1" applyBorder="1" applyAlignment="1">
      <alignment horizontal="center" vertical="center"/>
    </xf>
    <xf numFmtId="2" fontId="58" fillId="33" borderId="57" xfId="0" applyNumberFormat="1" applyFont="1" applyFill="1" applyBorder="1" applyAlignment="1">
      <alignment horizontal="center" vertical="center"/>
    </xf>
    <xf numFmtId="2" fontId="58" fillId="33" borderId="62" xfId="0" applyNumberFormat="1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43" fontId="79" fillId="33" borderId="56" xfId="45" applyNumberFormat="1" applyFont="1" applyFill="1" applyBorder="1" applyAlignment="1">
      <alignment horizontal="center" vertical="center"/>
    </xf>
    <xf numFmtId="0" fontId="58" fillId="33" borderId="62" xfId="0" applyFont="1" applyFill="1" applyBorder="1" applyAlignment="1">
      <alignment horizontal="center" vertical="center"/>
    </xf>
    <xf numFmtId="2" fontId="76" fillId="36" borderId="17" xfId="0" applyNumberFormat="1" applyFont="1" applyFill="1" applyBorder="1" applyAlignment="1">
      <alignment horizontal="center" vertical="center"/>
    </xf>
    <xf numFmtId="0" fontId="76" fillId="37" borderId="20" xfId="0" applyFont="1" applyFill="1" applyBorder="1" applyAlignment="1">
      <alignment horizontal="center" vertical="center"/>
    </xf>
    <xf numFmtId="2" fontId="76" fillId="37" borderId="18" xfId="0" applyNumberFormat="1" applyFont="1" applyFill="1" applyBorder="1" applyAlignment="1">
      <alignment horizontal="center" vertical="center"/>
    </xf>
    <xf numFmtId="0" fontId="76" fillId="37" borderId="24" xfId="0" applyFont="1" applyFill="1" applyBorder="1" applyAlignment="1">
      <alignment horizontal="center" vertical="center"/>
    </xf>
    <xf numFmtId="2" fontId="76" fillId="37" borderId="22" xfId="0" applyNumberFormat="1" applyFont="1" applyFill="1" applyBorder="1" applyAlignment="1">
      <alignment horizontal="center" vertical="center"/>
    </xf>
    <xf numFmtId="0" fontId="76" fillId="37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3" borderId="27" xfId="0" applyFont="1" applyFill="1" applyBorder="1" applyAlignment="1">
      <alignment horizontal="left" vertical="center"/>
    </xf>
    <xf numFmtId="2" fontId="3" fillId="35" borderId="19" xfId="0" applyNumberFormat="1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left" vertical="center"/>
    </xf>
    <xf numFmtId="2" fontId="76" fillId="36" borderId="61" xfId="0" applyNumberFormat="1" applyFont="1" applyFill="1" applyBorder="1" applyAlignment="1">
      <alignment horizontal="center" vertical="center"/>
    </xf>
    <xf numFmtId="2" fontId="3" fillId="33" borderId="61" xfId="0" applyNumberFormat="1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/>
    </xf>
    <xf numFmtId="0" fontId="3" fillId="33" borderId="60" xfId="0" applyFont="1" applyFill="1" applyBorder="1" applyAlignment="1">
      <alignment/>
    </xf>
    <xf numFmtId="0" fontId="3" fillId="33" borderId="59" xfId="0" applyFont="1" applyFill="1" applyBorder="1" applyAlignment="1">
      <alignment horizontal="center" vertical="center"/>
    </xf>
    <xf numFmtId="2" fontId="76" fillId="36" borderId="59" xfId="0" applyNumberFormat="1" applyFont="1" applyFill="1" applyBorder="1" applyAlignment="1">
      <alignment horizontal="center" vertical="center"/>
    </xf>
    <xf numFmtId="0" fontId="76" fillId="36" borderId="58" xfId="0" applyFont="1" applyFill="1" applyBorder="1" applyAlignment="1">
      <alignment horizontal="center" vertical="center"/>
    </xf>
    <xf numFmtId="0" fontId="76" fillId="33" borderId="23" xfId="0" applyFont="1" applyFill="1" applyBorder="1" applyAlignment="1">
      <alignment horizontal="center" vertical="center"/>
    </xf>
    <xf numFmtId="2" fontId="76" fillId="33" borderId="17" xfId="0" applyNumberFormat="1" applyFont="1" applyFill="1" applyBorder="1" applyAlignment="1">
      <alignment horizontal="center" vertical="center"/>
    </xf>
    <xf numFmtId="2" fontId="76" fillId="36" borderId="14" xfId="0" applyNumberFormat="1" applyFont="1" applyFill="1" applyBorder="1" applyAlignment="1">
      <alignment horizontal="center" vertical="center"/>
    </xf>
    <xf numFmtId="0" fontId="76" fillId="33" borderId="51" xfId="0" applyFont="1" applyFill="1" applyBorder="1" applyAlignment="1">
      <alignment horizontal="center" vertical="center"/>
    </xf>
    <xf numFmtId="2" fontId="76" fillId="33" borderId="36" xfId="0" applyNumberFormat="1" applyFont="1" applyFill="1" applyBorder="1" applyAlignment="1">
      <alignment horizontal="center" vertical="center"/>
    </xf>
    <xf numFmtId="0" fontId="76" fillId="33" borderId="26" xfId="0" applyFont="1" applyFill="1" applyBorder="1" applyAlignment="1">
      <alignment horizontal="center" vertical="center"/>
    </xf>
    <xf numFmtId="2" fontId="76" fillId="33" borderId="37" xfId="0" applyNumberFormat="1" applyFont="1" applyFill="1" applyBorder="1" applyAlignment="1">
      <alignment horizontal="center" vertical="center"/>
    </xf>
    <xf numFmtId="0" fontId="76" fillId="33" borderId="27" xfId="0" applyFont="1" applyFill="1" applyBorder="1" applyAlignment="1">
      <alignment horizontal="center" vertical="center"/>
    </xf>
    <xf numFmtId="0" fontId="74" fillId="33" borderId="63" xfId="0" applyFont="1" applyFill="1" applyBorder="1" applyAlignment="1">
      <alignment horizontal="center" vertical="center" textRotation="90"/>
    </xf>
    <xf numFmtId="0" fontId="4" fillId="33" borderId="51" xfId="0" applyFont="1" applyFill="1" applyBorder="1" applyAlignment="1">
      <alignment horizontal="center"/>
    </xf>
    <xf numFmtId="0" fontId="3" fillId="33" borderId="50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2" fontId="76" fillId="36" borderId="48" xfId="0" applyNumberFormat="1" applyFont="1" applyFill="1" applyBorder="1" applyAlignment="1">
      <alignment horizontal="center" vertical="center"/>
    </xf>
    <xf numFmtId="0" fontId="76" fillId="36" borderId="48" xfId="0" applyFont="1" applyFill="1" applyBorder="1" applyAlignment="1">
      <alignment horizontal="center" vertical="center"/>
    </xf>
    <xf numFmtId="0" fontId="76" fillId="36" borderId="47" xfId="0" applyFont="1" applyFill="1" applyBorder="1" applyAlignment="1">
      <alignment horizontal="center" vertical="center"/>
    </xf>
    <xf numFmtId="2" fontId="76" fillId="33" borderId="50" xfId="0" applyNumberFormat="1" applyFont="1" applyFill="1" applyBorder="1" applyAlignment="1">
      <alignment horizontal="center" vertical="center"/>
    </xf>
    <xf numFmtId="2" fontId="76" fillId="36" borderId="46" xfId="0" applyNumberFormat="1" applyFont="1" applyFill="1" applyBorder="1" applyAlignment="1">
      <alignment horizontal="center" vertical="center"/>
    </xf>
    <xf numFmtId="2" fontId="58" fillId="33" borderId="51" xfId="0" applyNumberFormat="1" applyFont="1" applyFill="1" applyBorder="1" applyAlignment="1">
      <alignment horizontal="center" vertical="center"/>
    </xf>
    <xf numFmtId="2" fontId="76" fillId="33" borderId="52" xfId="0" applyNumberFormat="1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76" fillId="33" borderId="49" xfId="0" applyFont="1" applyFill="1" applyBorder="1" applyAlignment="1">
      <alignment horizontal="center" vertical="center"/>
    </xf>
    <xf numFmtId="2" fontId="3" fillId="34" borderId="46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/>
    </xf>
    <xf numFmtId="2" fontId="3" fillId="35" borderId="15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43" fontId="45" fillId="33" borderId="25" xfId="45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43" fontId="45" fillId="33" borderId="26" xfId="45" applyNumberFormat="1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43" fontId="45" fillId="33" borderId="27" xfId="45" applyNumberFormat="1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2" fontId="76" fillId="35" borderId="19" xfId="0" applyNumberFormat="1" applyFont="1" applyFill="1" applyBorder="1" applyAlignment="1">
      <alignment horizontal="center" vertical="center"/>
    </xf>
    <xf numFmtId="0" fontId="76" fillId="35" borderId="2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2" fontId="76" fillId="35" borderId="23" xfId="0" applyNumberFormat="1" applyFont="1" applyFill="1" applyBorder="1" applyAlignment="1">
      <alignment horizontal="center" vertical="center"/>
    </xf>
    <xf numFmtId="0" fontId="76" fillId="35" borderId="24" xfId="0" applyFont="1" applyFill="1" applyBorder="1" applyAlignment="1">
      <alignment horizontal="center" vertical="center"/>
    </xf>
    <xf numFmtId="2" fontId="3" fillId="33" borderId="36" xfId="0" applyNumberFormat="1" applyFont="1" applyFill="1" applyBorder="1" applyAlignment="1">
      <alignment horizontal="center" vertical="center"/>
    </xf>
    <xf numFmtId="2" fontId="3" fillId="33" borderId="37" xfId="0" applyNumberFormat="1" applyFont="1" applyFill="1" applyBorder="1" applyAlignment="1">
      <alignment horizontal="center" vertical="center"/>
    </xf>
    <xf numFmtId="0" fontId="74" fillId="33" borderId="28" xfId="0" applyFont="1" applyFill="1" applyBorder="1" applyAlignment="1">
      <alignment horizontal="center" vertical="center" textRotation="90"/>
    </xf>
    <xf numFmtId="0" fontId="43" fillId="33" borderId="38" xfId="0" applyFont="1" applyFill="1" applyBorder="1" applyAlignment="1">
      <alignment horizontal="center" vertical="center"/>
    </xf>
    <xf numFmtId="0" fontId="43" fillId="33" borderId="39" xfId="0" applyFont="1" applyFill="1" applyBorder="1" applyAlignment="1">
      <alignment horizontal="center" vertical="center"/>
    </xf>
    <xf numFmtId="0" fontId="43" fillId="33" borderId="40" xfId="0" applyFont="1" applyFill="1" applyBorder="1" applyAlignment="1">
      <alignment horizontal="center" vertical="center"/>
    </xf>
    <xf numFmtId="0" fontId="43" fillId="33" borderId="64" xfId="0" applyFont="1" applyFill="1" applyBorder="1" applyAlignment="1">
      <alignment horizontal="center" vertical="center"/>
    </xf>
    <xf numFmtId="0" fontId="76" fillId="37" borderId="16" xfId="0" applyFont="1" applyFill="1" applyBorder="1" applyAlignment="1">
      <alignment horizontal="center" vertical="center"/>
    </xf>
    <xf numFmtId="2" fontId="76" fillId="35" borderId="21" xfId="0" applyNumberFormat="1" applyFont="1" applyFill="1" applyBorder="1" applyAlignment="1">
      <alignment horizontal="center" vertical="center"/>
    </xf>
    <xf numFmtId="0" fontId="76" fillId="35" borderId="29" xfId="0" applyFont="1" applyFill="1" applyBorder="1" applyAlignment="1">
      <alignment horizontal="center" vertical="center"/>
    </xf>
    <xf numFmtId="2" fontId="76" fillId="35" borderId="18" xfId="0" applyNumberFormat="1" applyFont="1" applyFill="1" applyBorder="1" applyAlignment="1">
      <alignment horizontal="center" vertical="center"/>
    </xf>
    <xf numFmtId="2" fontId="3" fillId="35" borderId="17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2" fontId="3" fillId="35" borderId="21" xfId="0" applyNumberFormat="1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76" fillId="35" borderId="19" xfId="0" applyFont="1" applyFill="1" applyBorder="1" applyAlignment="1">
      <alignment horizontal="center" vertical="center"/>
    </xf>
    <xf numFmtId="2" fontId="3" fillId="35" borderId="14" xfId="0" applyNumberFormat="1" applyFont="1" applyFill="1" applyBorder="1" applyAlignment="1">
      <alignment horizontal="center" vertical="center"/>
    </xf>
    <xf numFmtId="2" fontId="3" fillId="35" borderId="18" xfId="0" applyNumberFormat="1" applyFont="1" applyFill="1" applyBorder="1" applyAlignment="1">
      <alignment horizontal="center" vertical="center"/>
    </xf>
    <xf numFmtId="2" fontId="3" fillId="33" borderId="35" xfId="0" applyNumberFormat="1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81" fillId="33" borderId="0" xfId="0" applyFont="1" applyFill="1" applyAlignment="1">
      <alignment horizontal="center" textRotation="90"/>
    </xf>
    <xf numFmtId="0" fontId="74" fillId="35" borderId="28" xfId="0" applyFont="1" applyFill="1" applyBorder="1" applyAlignment="1">
      <alignment horizontal="center" vertical="center" textRotation="90"/>
    </xf>
    <xf numFmtId="0" fontId="74" fillId="35" borderId="63" xfId="0" applyFont="1" applyFill="1" applyBorder="1" applyAlignment="1">
      <alignment horizontal="center" vertical="center" textRotation="90"/>
    </xf>
    <xf numFmtId="0" fontId="36" fillId="34" borderId="12" xfId="0" applyFont="1" applyFill="1" applyBorder="1" applyAlignment="1">
      <alignment horizontal="center" vertical="center" textRotation="90"/>
    </xf>
    <xf numFmtId="0" fontId="36" fillId="34" borderId="13" xfId="0" applyFont="1" applyFill="1" applyBorder="1" applyAlignment="1">
      <alignment horizontal="center" vertical="center" textRotation="90"/>
    </xf>
    <xf numFmtId="0" fontId="74" fillId="34" borderId="28" xfId="0" applyFont="1" applyFill="1" applyBorder="1" applyAlignment="1">
      <alignment horizontal="center" vertical="center" textRotation="90"/>
    </xf>
    <xf numFmtId="0" fontId="74" fillId="34" borderId="63" xfId="0" applyFont="1" applyFill="1" applyBorder="1" applyAlignment="1">
      <alignment horizontal="center" vertical="center" textRotation="90"/>
    </xf>
    <xf numFmtId="2" fontId="76" fillId="35" borderId="31" xfId="0" applyNumberFormat="1" applyFont="1" applyFill="1" applyBorder="1" applyAlignment="1">
      <alignment horizontal="center" vertical="center"/>
    </xf>
    <xf numFmtId="0" fontId="76" fillId="35" borderId="23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left" vertical="center"/>
    </xf>
    <xf numFmtId="0" fontId="3" fillId="33" borderId="66" xfId="0" applyFont="1" applyFill="1" applyBorder="1" applyAlignment="1">
      <alignment horizontal="left" vertical="center"/>
    </xf>
    <xf numFmtId="0" fontId="3" fillId="33" borderId="67" xfId="0" applyFont="1" applyFill="1" applyBorder="1" applyAlignment="1">
      <alignment horizontal="left" vertical="center"/>
    </xf>
    <xf numFmtId="2" fontId="76" fillId="37" borderId="66" xfId="0" applyNumberFormat="1" applyFont="1" applyFill="1" applyBorder="1" applyAlignment="1">
      <alignment horizontal="center" vertical="center"/>
    </xf>
    <xf numFmtId="0" fontId="76" fillId="37" borderId="68" xfId="0" applyFont="1" applyFill="1" applyBorder="1" applyAlignment="1">
      <alignment horizontal="center" vertical="center"/>
    </xf>
    <xf numFmtId="2" fontId="76" fillId="37" borderId="68" xfId="0" applyNumberFormat="1" applyFont="1" applyFill="1" applyBorder="1" applyAlignment="1">
      <alignment horizontal="center" vertical="center"/>
    </xf>
    <xf numFmtId="0" fontId="76" fillId="37" borderId="69" xfId="0" applyFont="1" applyFill="1" applyBorder="1" applyAlignment="1">
      <alignment horizontal="center" vertical="center"/>
    </xf>
    <xf numFmtId="2" fontId="76" fillId="33" borderId="70" xfId="0" applyNumberFormat="1" applyFont="1" applyFill="1" applyBorder="1" applyAlignment="1">
      <alignment horizontal="center" vertical="center"/>
    </xf>
    <xf numFmtId="0" fontId="76" fillId="33" borderId="67" xfId="0" applyFont="1" applyFill="1" applyBorder="1" applyAlignment="1">
      <alignment horizontal="center" vertical="center"/>
    </xf>
    <xf numFmtId="2" fontId="58" fillId="33" borderId="66" xfId="0" applyNumberFormat="1" applyFont="1" applyFill="1" applyBorder="1" applyAlignment="1">
      <alignment horizontal="center" vertical="center"/>
    </xf>
    <xf numFmtId="0" fontId="58" fillId="33" borderId="69" xfId="0" applyFont="1" applyFill="1" applyBorder="1" applyAlignment="1">
      <alignment horizontal="center" vertical="center"/>
    </xf>
    <xf numFmtId="2" fontId="58" fillId="33" borderId="70" xfId="0" applyNumberFormat="1" applyFont="1" applyFill="1" applyBorder="1" applyAlignment="1">
      <alignment horizontal="center" vertical="center"/>
    </xf>
    <xf numFmtId="0" fontId="58" fillId="33" borderId="67" xfId="0" applyFont="1" applyFill="1" applyBorder="1" applyAlignment="1">
      <alignment horizontal="center" vertical="center"/>
    </xf>
    <xf numFmtId="2" fontId="3" fillId="33" borderId="68" xfId="0" applyNumberFormat="1" applyFont="1" applyFill="1" applyBorder="1" applyAlignment="1">
      <alignment horizontal="center" vertical="center"/>
    </xf>
    <xf numFmtId="0" fontId="58" fillId="33" borderId="68" xfId="0" applyFont="1" applyFill="1" applyBorder="1" applyAlignment="1">
      <alignment horizontal="center" vertical="center"/>
    </xf>
    <xf numFmtId="2" fontId="58" fillId="33" borderId="68" xfId="0" applyNumberFormat="1" applyFont="1" applyFill="1" applyBorder="1" applyAlignment="1">
      <alignment horizontal="center" vertical="center"/>
    </xf>
    <xf numFmtId="2" fontId="3" fillId="33" borderId="70" xfId="0" applyNumberFormat="1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2" fontId="76" fillId="33" borderId="68" xfId="0" applyNumberFormat="1" applyFont="1" applyFill="1" applyBorder="1" applyAlignment="1">
      <alignment horizontal="center" vertical="center"/>
    </xf>
    <xf numFmtId="0" fontId="76" fillId="33" borderId="69" xfId="0" applyFont="1" applyFill="1" applyBorder="1" applyAlignment="1">
      <alignment horizontal="center" vertical="center"/>
    </xf>
    <xf numFmtId="0" fontId="43" fillId="33" borderId="65" xfId="0" applyFont="1" applyFill="1" applyBorder="1" applyAlignment="1">
      <alignment horizontal="center" vertical="center"/>
    </xf>
    <xf numFmtId="2" fontId="3" fillId="35" borderId="31" xfId="0" applyNumberFormat="1" applyFont="1" applyFill="1" applyBorder="1" applyAlignment="1">
      <alignment horizontal="center" vertical="center"/>
    </xf>
    <xf numFmtId="2" fontId="76" fillId="38" borderId="23" xfId="0" applyNumberFormat="1" applyFont="1" applyFill="1" applyBorder="1" applyAlignment="1">
      <alignment horizontal="center" vertical="center"/>
    </xf>
    <xf numFmtId="0" fontId="76" fillId="38" borderId="23" xfId="0" applyFont="1" applyFill="1" applyBorder="1" applyAlignment="1">
      <alignment horizontal="center" vertical="center"/>
    </xf>
    <xf numFmtId="2" fontId="76" fillId="38" borderId="19" xfId="0" applyNumberFormat="1" applyFont="1" applyFill="1" applyBorder="1" applyAlignment="1">
      <alignment horizontal="center" vertical="center"/>
    </xf>
    <xf numFmtId="0" fontId="76" fillId="38" borderId="19" xfId="0" applyFont="1" applyFill="1" applyBorder="1" applyAlignment="1">
      <alignment horizontal="center" vertical="center"/>
    </xf>
    <xf numFmtId="2" fontId="3" fillId="38" borderId="19" xfId="0" applyNumberFormat="1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2" fontId="58" fillId="38" borderId="18" xfId="0" applyNumberFormat="1" applyFont="1" applyFill="1" applyBorder="1" applyAlignment="1">
      <alignment horizontal="center" vertical="center"/>
    </xf>
    <xf numFmtId="0" fontId="58" fillId="38" borderId="19" xfId="0" applyFont="1" applyFill="1" applyBorder="1" applyAlignment="1">
      <alignment horizontal="center" vertical="center"/>
    </xf>
    <xf numFmtId="2" fontId="3" fillId="38" borderId="18" xfId="0" applyNumberFormat="1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58" fillId="38" borderId="20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2" fontId="76" fillId="35" borderId="15" xfId="0" applyNumberFormat="1" applyFont="1" applyFill="1" applyBorder="1" applyAlignment="1">
      <alignment horizontal="center" vertical="center"/>
    </xf>
    <xf numFmtId="0" fontId="76" fillId="35" borderId="15" xfId="0" applyFont="1" applyFill="1" applyBorder="1" applyAlignment="1">
      <alignment horizontal="center" vertical="center"/>
    </xf>
    <xf numFmtId="2" fontId="76" fillId="35" borderId="22" xfId="0" applyNumberFormat="1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2" fontId="76" fillId="38" borderId="18" xfId="0" applyNumberFormat="1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76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2" fontId="3" fillId="37" borderId="59" xfId="0" applyNumberFormat="1" applyFont="1" applyFill="1" applyBorder="1" applyAlignment="1">
      <alignment horizontal="center" vertical="center"/>
    </xf>
    <xf numFmtId="0" fontId="3" fillId="37" borderId="59" xfId="0" applyFont="1" applyFill="1" applyBorder="1" applyAlignment="1">
      <alignment horizontal="center" vertical="center"/>
    </xf>
    <xf numFmtId="2" fontId="3" fillId="38" borderId="59" xfId="0" applyNumberFormat="1" applyFont="1" applyFill="1" applyBorder="1" applyAlignment="1">
      <alignment horizontal="center" vertical="center"/>
    </xf>
    <xf numFmtId="0" fontId="3" fillId="38" borderId="58" xfId="0" applyFont="1" applyFill="1" applyBorder="1" applyAlignment="1">
      <alignment horizontal="center" vertical="center"/>
    </xf>
    <xf numFmtId="2" fontId="3" fillId="33" borderId="57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71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/>
    </xf>
    <xf numFmtId="0" fontId="3" fillId="33" borderId="64" xfId="0" applyFont="1" applyFill="1" applyBorder="1" applyAlignment="1">
      <alignment horizontal="center" vertical="center"/>
    </xf>
    <xf numFmtId="2" fontId="76" fillId="37" borderId="14" xfId="0" applyNumberFormat="1" applyFont="1" applyFill="1" applyBorder="1" applyAlignment="1">
      <alignment horizontal="center" vertical="center"/>
    </xf>
    <xf numFmtId="0" fontId="76" fillId="33" borderId="38" xfId="0" applyFont="1" applyFill="1" applyBorder="1" applyAlignment="1">
      <alignment horizontal="center" vertical="center"/>
    </xf>
    <xf numFmtId="0" fontId="76" fillId="33" borderId="4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/>
    </xf>
    <xf numFmtId="14" fontId="5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82" fillId="0" borderId="0" xfId="0" applyFont="1" applyAlignment="1">
      <alignment/>
    </xf>
    <xf numFmtId="0" fontId="35" fillId="33" borderId="72" xfId="0" applyFont="1" applyFill="1" applyBorder="1" applyAlignment="1">
      <alignment horizontal="center"/>
    </xf>
    <xf numFmtId="0" fontId="83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83" fillId="33" borderId="0" xfId="0" applyFont="1" applyFill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36" fillId="33" borderId="72" xfId="0" applyFont="1" applyFill="1" applyBorder="1" applyAlignment="1">
      <alignment horizontal="center" vertical="center" textRotation="90"/>
    </xf>
    <xf numFmtId="0" fontId="74" fillId="33" borderId="34" xfId="0" applyFont="1" applyFill="1" applyBorder="1" applyAlignment="1">
      <alignment horizontal="center" vertical="center" textRotation="90"/>
    </xf>
    <xf numFmtId="0" fontId="68" fillId="33" borderId="15" xfId="0" applyFont="1" applyFill="1" applyBorder="1" applyAlignment="1">
      <alignment horizontal="center" vertical="center"/>
    </xf>
    <xf numFmtId="2" fontId="58" fillId="33" borderId="15" xfId="0" applyNumberFormat="1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left" vertical="center"/>
    </xf>
    <xf numFmtId="0" fontId="58" fillId="33" borderId="26" xfId="0" applyFont="1" applyFill="1" applyBorder="1" applyAlignment="1">
      <alignment/>
    </xf>
    <xf numFmtId="0" fontId="58" fillId="33" borderId="26" xfId="0" applyFont="1" applyFill="1" applyBorder="1" applyAlignment="1">
      <alignment horizontal="left"/>
    </xf>
    <xf numFmtId="0" fontId="58" fillId="0" borderId="26" xfId="0" applyFont="1" applyBorder="1" applyAlignment="1">
      <alignment/>
    </xf>
    <xf numFmtId="0" fontId="58" fillId="33" borderId="27" xfId="0" applyFont="1" applyFill="1" applyBorder="1" applyAlignment="1">
      <alignment/>
    </xf>
    <xf numFmtId="0" fontId="68" fillId="33" borderId="19" xfId="0" applyFont="1" applyFill="1" applyBorder="1" applyAlignment="1">
      <alignment horizontal="center" vertical="center"/>
    </xf>
    <xf numFmtId="2" fontId="58" fillId="33" borderId="19" xfId="0" applyNumberFormat="1" applyFont="1" applyFill="1" applyBorder="1" applyAlignment="1">
      <alignment horizontal="center"/>
    </xf>
    <xf numFmtId="0" fontId="68" fillId="33" borderId="23" xfId="0" applyFont="1" applyFill="1" applyBorder="1" applyAlignment="1">
      <alignment horizontal="center" vertical="center"/>
    </xf>
    <xf numFmtId="0" fontId="85" fillId="33" borderId="19" xfId="0" applyFont="1" applyFill="1" applyBorder="1" applyAlignment="1">
      <alignment horizontal="center" vertical="center"/>
    </xf>
    <xf numFmtId="0" fontId="85" fillId="33" borderId="23" xfId="0" applyFont="1" applyFill="1" applyBorder="1" applyAlignment="1">
      <alignment horizontal="center" vertical="center"/>
    </xf>
    <xf numFmtId="2" fontId="76" fillId="33" borderId="19" xfId="0" applyNumberFormat="1" applyFont="1" applyFill="1" applyBorder="1" applyAlignment="1">
      <alignment horizontal="center"/>
    </xf>
    <xf numFmtId="2" fontId="76" fillId="33" borderId="23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58" fillId="33" borderId="21" xfId="0" applyFont="1" applyFill="1" applyBorder="1" applyAlignment="1">
      <alignment/>
    </xf>
    <xf numFmtId="0" fontId="58" fillId="33" borderId="21" xfId="0" applyFont="1" applyFill="1" applyBorder="1" applyAlignment="1">
      <alignment horizontal="left"/>
    </xf>
    <xf numFmtId="0" fontId="58" fillId="0" borderId="21" xfId="0" applyFont="1" applyBorder="1" applyAlignment="1">
      <alignment/>
    </xf>
    <xf numFmtId="0" fontId="58" fillId="33" borderId="31" xfId="0" applyFont="1" applyFill="1" applyBorder="1" applyAlignment="1">
      <alignment/>
    </xf>
    <xf numFmtId="0" fontId="3" fillId="33" borderId="25" xfId="0" applyFont="1" applyFill="1" applyBorder="1" applyAlignment="1">
      <alignment horizontal="left"/>
    </xf>
    <xf numFmtId="0" fontId="68" fillId="33" borderId="30" xfId="0" applyFont="1" applyFill="1" applyBorder="1" applyAlignment="1">
      <alignment horizontal="center" vertical="center"/>
    </xf>
    <xf numFmtId="0" fontId="68" fillId="33" borderId="29" xfId="0" applyFont="1" applyFill="1" applyBorder="1" applyAlignment="1">
      <alignment horizontal="center" vertical="center"/>
    </xf>
    <xf numFmtId="0" fontId="85" fillId="33" borderId="29" xfId="0" applyFont="1" applyFill="1" applyBorder="1" applyAlignment="1">
      <alignment horizontal="center" vertical="center"/>
    </xf>
    <xf numFmtId="0" fontId="85" fillId="33" borderId="32" xfId="0" applyFont="1" applyFill="1" applyBorder="1" applyAlignment="1">
      <alignment horizontal="center" vertical="center"/>
    </xf>
    <xf numFmtId="0" fontId="68" fillId="33" borderId="16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85" fillId="33" borderId="20" xfId="0" applyFont="1" applyFill="1" applyBorder="1" applyAlignment="1">
      <alignment horizontal="center" vertical="center"/>
    </xf>
    <xf numFmtId="0" fontId="85" fillId="33" borderId="24" xfId="0" applyFont="1" applyFill="1" applyBorder="1" applyAlignment="1">
      <alignment horizontal="center" vertical="center"/>
    </xf>
    <xf numFmtId="1" fontId="68" fillId="33" borderId="16" xfId="0" applyNumberFormat="1" applyFont="1" applyFill="1" applyBorder="1" applyAlignment="1">
      <alignment horizontal="center" vertical="center"/>
    </xf>
    <xf numFmtId="1" fontId="68" fillId="33" borderId="20" xfId="0" applyNumberFormat="1" applyFont="1" applyFill="1" applyBorder="1" applyAlignment="1">
      <alignment horizontal="center" vertical="center"/>
    </xf>
    <xf numFmtId="1" fontId="85" fillId="33" borderId="20" xfId="0" applyNumberFormat="1" applyFont="1" applyFill="1" applyBorder="1" applyAlignment="1">
      <alignment horizontal="center" vertical="center"/>
    </xf>
    <xf numFmtId="1" fontId="85" fillId="33" borderId="24" xfId="0" applyNumberFormat="1" applyFont="1" applyFill="1" applyBorder="1" applyAlignment="1">
      <alignment horizontal="center" vertical="center"/>
    </xf>
    <xf numFmtId="2" fontId="58" fillId="33" borderId="14" xfId="0" applyNumberFormat="1" applyFont="1" applyFill="1" applyBorder="1" applyAlignment="1">
      <alignment horizontal="center"/>
    </xf>
    <xf numFmtId="0" fontId="68" fillId="33" borderId="16" xfId="0" applyFont="1" applyFill="1" applyBorder="1" applyAlignment="1">
      <alignment horizontal="center"/>
    </xf>
    <xf numFmtId="2" fontId="58" fillId="33" borderId="18" xfId="0" applyNumberFormat="1" applyFont="1" applyFill="1" applyBorder="1" applyAlignment="1">
      <alignment horizontal="center"/>
    </xf>
    <xf numFmtId="0" fontId="68" fillId="33" borderId="20" xfId="0" applyFont="1" applyFill="1" applyBorder="1" applyAlignment="1">
      <alignment horizontal="center"/>
    </xf>
    <xf numFmtId="2" fontId="76" fillId="33" borderId="18" xfId="0" applyNumberFormat="1" applyFont="1" applyFill="1" applyBorder="1" applyAlignment="1">
      <alignment horizontal="center"/>
    </xf>
    <xf numFmtId="0" fontId="85" fillId="33" borderId="20" xfId="0" applyFont="1" applyFill="1" applyBorder="1" applyAlignment="1">
      <alignment horizontal="center"/>
    </xf>
    <xf numFmtId="2" fontId="76" fillId="33" borderId="22" xfId="0" applyNumberFormat="1" applyFont="1" applyFill="1" applyBorder="1" applyAlignment="1">
      <alignment horizontal="center"/>
    </xf>
    <xf numFmtId="0" fontId="85" fillId="33" borderId="24" xfId="0" applyFont="1" applyFill="1" applyBorder="1" applyAlignment="1">
      <alignment horizontal="center"/>
    </xf>
    <xf numFmtId="1" fontId="58" fillId="33" borderId="16" xfId="0" applyNumberFormat="1" applyFont="1" applyFill="1" applyBorder="1" applyAlignment="1">
      <alignment horizontal="center" vertical="center"/>
    </xf>
    <xf numFmtId="1" fontId="58" fillId="33" borderId="20" xfId="0" applyNumberFormat="1" applyFont="1" applyFill="1" applyBorder="1" applyAlignment="1">
      <alignment horizontal="center" vertical="center"/>
    </xf>
    <xf numFmtId="1" fontId="76" fillId="33" borderId="20" xfId="0" applyNumberFormat="1" applyFont="1" applyFill="1" applyBorder="1" applyAlignment="1">
      <alignment horizontal="center" vertical="center"/>
    </xf>
    <xf numFmtId="1" fontId="76" fillId="33" borderId="24" xfId="0" applyNumberFormat="1" applyFont="1" applyFill="1" applyBorder="1" applyAlignment="1">
      <alignment horizontal="center" vertical="center"/>
    </xf>
    <xf numFmtId="2" fontId="68" fillId="33" borderId="35" xfId="0" applyNumberFormat="1" applyFont="1" applyFill="1" applyBorder="1" applyAlignment="1">
      <alignment horizontal="center" vertical="center"/>
    </xf>
    <xf numFmtId="2" fontId="68" fillId="33" borderId="36" xfId="0" applyNumberFormat="1" applyFont="1" applyFill="1" applyBorder="1" applyAlignment="1">
      <alignment horizontal="center" vertical="center"/>
    </xf>
    <xf numFmtId="2" fontId="85" fillId="33" borderId="36" xfId="0" applyNumberFormat="1" applyFont="1" applyFill="1" applyBorder="1" applyAlignment="1">
      <alignment horizontal="center" vertical="center"/>
    </xf>
    <xf numFmtId="2" fontId="85" fillId="33" borderId="37" xfId="0" applyNumberFormat="1" applyFont="1" applyFill="1" applyBorder="1" applyAlignment="1">
      <alignment horizontal="center" vertical="center"/>
    </xf>
    <xf numFmtId="2" fontId="68" fillId="33" borderId="25" xfId="0" applyNumberFormat="1" applyFont="1" applyFill="1" applyBorder="1" applyAlignment="1">
      <alignment horizontal="center" vertical="center"/>
    </xf>
    <xf numFmtId="2" fontId="68" fillId="33" borderId="26" xfId="0" applyNumberFormat="1" applyFont="1" applyFill="1" applyBorder="1" applyAlignment="1">
      <alignment horizontal="center" vertical="center"/>
    </xf>
    <xf numFmtId="2" fontId="85" fillId="33" borderId="26" xfId="0" applyNumberFormat="1" applyFont="1" applyFill="1" applyBorder="1" applyAlignment="1">
      <alignment horizontal="center" vertical="center"/>
    </xf>
    <xf numFmtId="2" fontId="85" fillId="33" borderId="27" xfId="0" applyNumberFormat="1" applyFont="1" applyFill="1" applyBorder="1" applyAlignment="1">
      <alignment horizontal="center" vertical="center"/>
    </xf>
    <xf numFmtId="0" fontId="69" fillId="33" borderId="38" xfId="0" applyFont="1" applyFill="1" applyBorder="1" applyAlignment="1">
      <alignment horizontal="center" vertical="center"/>
    </xf>
    <xf numFmtId="0" fontId="69" fillId="33" borderId="39" xfId="0" applyFont="1" applyFill="1" applyBorder="1" applyAlignment="1">
      <alignment horizontal="center" vertical="center"/>
    </xf>
    <xf numFmtId="0" fontId="86" fillId="33" borderId="39" xfId="0" applyFont="1" applyFill="1" applyBorder="1" applyAlignment="1">
      <alignment horizontal="center" vertical="center"/>
    </xf>
    <xf numFmtId="0" fontId="86" fillId="33" borderId="40" xfId="0" applyFont="1" applyFill="1" applyBorder="1" applyAlignment="1">
      <alignment horizontal="center" vertical="center"/>
    </xf>
    <xf numFmtId="1" fontId="68" fillId="33" borderId="25" xfId="0" applyNumberFormat="1" applyFont="1" applyFill="1" applyBorder="1" applyAlignment="1">
      <alignment horizontal="center" vertical="center"/>
    </xf>
    <xf numFmtId="1" fontId="68" fillId="33" borderId="26" xfId="0" applyNumberFormat="1" applyFont="1" applyFill="1" applyBorder="1" applyAlignment="1">
      <alignment horizontal="center" vertical="center"/>
    </xf>
    <xf numFmtId="1" fontId="85" fillId="33" borderId="26" xfId="0" applyNumberFormat="1" applyFont="1" applyFill="1" applyBorder="1" applyAlignment="1">
      <alignment horizontal="center" vertical="center"/>
    </xf>
    <xf numFmtId="1" fontId="85" fillId="33" borderId="27" xfId="0" applyNumberFormat="1" applyFont="1" applyFill="1" applyBorder="1" applyAlignment="1">
      <alignment horizontal="center" vertical="center"/>
    </xf>
    <xf numFmtId="0" fontId="58" fillId="33" borderId="51" xfId="0" applyFont="1" applyFill="1" applyBorder="1" applyAlignment="1">
      <alignment/>
    </xf>
    <xf numFmtId="0" fontId="58" fillId="33" borderId="50" xfId="0" applyFont="1" applyFill="1" applyBorder="1" applyAlignment="1">
      <alignment/>
    </xf>
    <xf numFmtId="0" fontId="68" fillId="33" borderId="49" xfId="0" applyFont="1" applyFill="1" applyBorder="1" applyAlignment="1">
      <alignment horizontal="center" vertical="center"/>
    </xf>
    <xf numFmtId="0" fontId="68" fillId="33" borderId="47" xfId="0" applyFont="1" applyFill="1" applyBorder="1" applyAlignment="1">
      <alignment horizontal="center" vertical="center"/>
    </xf>
    <xf numFmtId="0" fontId="85" fillId="33" borderId="49" xfId="0" applyFont="1" applyFill="1" applyBorder="1" applyAlignment="1">
      <alignment horizontal="center" vertical="center"/>
    </xf>
    <xf numFmtId="2" fontId="76" fillId="33" borderId="46" xfId="0" applyNumberFormat="1" applyFont="1" applyFill="1" applyBorder="1" applyAlignment="1">
      <alignment horizontal="center" vertical="center"/>
    </xf>
    <xf numFmtId="0" fontId="85" fillId="33" borderId="47" xfId="0" applyFont="1" applyFill="1" applyBorder="1" applyAlignment="1">
      <alignment horizontal="center" vertical="center"/>
    </xf>
    <xf numFmtId="0" fontId="68" fillId="33" borderId="48" xfId="0" applyFont="1" applyFill="1" applyBorder="1" applyAlignment="1">
      <alignment horizontal="center" vertical="center"/>
    </xf>
    <xf numFmtId="2" fontId="58" fillId="33" borderId="48" xfId="0" applyNumberFormat="1" applyFont="1" applyFill="1" applyBorder="1" applyAlignment="1">
      <alignment horizontal="center"/>
    </xf>
    <xf numFmtId="1" fontId="68" fillId="33" borderId="47" xfId="0" applyNumberFormat="1" applyFont="1" applyFill="1" applyBorder="1" applyAlignment="1">
      <alignment horizontal="center" vertical="center"/>
    </xf>
    <xf numFmtId="2" fontId="58" fillId="33" borderId="46" xfId="0" applyNumberFormat="1" applyFont="1" applyFill="1" applyBorder="1" applyAlignment="1">
      <alignment horizontal="center"/>
    </xf>
    <xf numFmtId="0" fontId="68" fillId="33" borderId="47" xfId="0" applyFont="1" applyFill="1" applyBorder="1" applyAlignment="1">
      <alignment horizontal="center"/>
    </xf>
    <xf numFmtId="1" fontId="76" fillId="33" borderId="47" xfId="0" applyNumberFormat="1" applyFont="1" applyFill="1" applyBorder="1" applyAlignment="1">
      <alignment horizontal="center" vertical="center"/>
    </xf>
    <xf numFmtId="2" fontId="85" fillId="33" borderId="52" xfId="0" applyNumberFormat="1" applyFont="1" applyFill="1" applyBorder="1" applyAlignment="1">
      <alignment horizontal="center" vertical="center"/>
    </xf>
    <xf numFmtId="2" fontId="85" fillId="33" borderId="51" xfId="0" applyNumberFormat="1" applyFont="1" applyFill="1" applyBorder="1" applyAlignment="1">
      <alignment horizontal="center" vertical="center"/>
    </xf>
    <xf numFmtId="1" fontId="85" fillId="33" borderId="51" xfId="0" applyNumberFormat="1" applyFont="1" applyFill="1" applyBorder="1" applyAlignment="1">
      <alignment horizontal="center" vertical="center"/>
    </xf>
    <xf numFmtId="0" fontId="86" fillId="33" borderId="64" xfId="0" applyFont="1" applyFill="1" applyBorder="1" applyAlignment="1">
      <alignment horizontal="center" vertical="center"/>
    </xf>
    <xf numFmtId="0" fontId="68" fillId="33" borderId="32" xfId="0" applyFont="1" applyFill="1" applyBorder="1" applyAlignment="1">
      <alignment horizontal="center" vertical="center"/>
    </xf>
    <xf numFmtId="0" fontId="68" fillId="33" borderId="24" xfId="0" applyFont="1" applyFill="1" applyBorder="1" applyAlignment="1">
      <alignment horizontal="center" vertical="center"/>
    </xf>
    <xf numFmtId="2" fontId="58" fillId="33" borderId="22" xfId="0" applyNumberFormat="1" applyFont="1" applyFill="1" applyBorder="1" applyAlignment="1">
      <alignment horizontal="center"/>
    </xf>
    <xf numFmtId="0" fontId="68" fillId="33" borderId="24" xfId="0" applyFont="1" applyFill="1" applyBorder="1" applyAlignment="1">
      <alignment horizontal="center"/>
    </xf>
    <xf numFmtId="2" fontId="68" fillId="33" borderId="37" xfId="0" applyNumberFormat="1" applyFont="1" applyFill="1" applyBorder="1" applyAlignment="1">
      <alignment horizontal="center" vertical="center"/>
    </xf>
    <xf numFmtId="2" fontId="68" fillId="33" borderId="27" xfId="0" applyNumberFormat="1" applyFont="1" applyFill="1" applyBorder="1" applyAlignment="1">
      <alignment horizontal="center" vertical="center"/>
    </xf>
    <xf numFmtId="1" fontId="68" fillId="33" borderId="27" xfId="0" applyNumberFormat="1" applyFont="1" applyFill="1" applyBorder="1" applyAlignment="1">
      <alignment horizontal="center" vertical="center"/>
    </xf>
    <xf numFmtId="0" fontId="69" fillId="33" borderId="40" xfId="0" applyFont="1" applyFill="1" applyBorder="1" applyAlignment="1">
      <alignment horizontal="center" vertical="center"/>
    </xf>
    <xf numFmtId="2" fontId="76" fillId="33" borderId="48" xfId="0" applyNumberFormat="1" applyFont="1" applyFill="1" applyBorder="1" applyAlignment="1">
      <alignment horizontal="center" vertical="center"/>
    </xf>
    <xf numFmtId="0" fontId="85" fillId="33" borderId="48" xfId="0" applyFont="1" applyFill="1" applyBorder="1" applyAlignment="1">
      <alignment horizontal="center" vertical="center"/>
    </xf>
    <xf numFmtId="2" fontId="76" fillId="33" borderId="48" xfId="0" applyNumberFormat="1" applyFont="1" applyFill="1" applyBorder="1" applyAlignment="1">
      <alignment horizontal="center"/>
    </xf>
    <xf numFmtId="1" fontId="85" fillId="33" borderId="47" xfId="0" applyNumberFormat="1" applyFont="1" applyFill="1" applyBorder="1" applyAlignment="1">
      <alignment horizontal="center" vertical="center"/>
    </xf>
    <xf numFmtId="0" fontId="77" fillId="33" borderId="73" xfId="0" applyFont="1" applyFill="1" applyBorder="1" applyAlignment="1">
      <alignment horizontal="center" vertical="center"/>
    </xf>
    <xf numFmtId="0" fontId="77" fillId="33" borderId="74" xfId="0" applyFont="1" applyFill="1" applyBorder="1" applyAlignment="1">
      <alignment horizontal="center" vertical="center"/>
    </xf>
    <xf numFmtId="0" fontId="77" fillId="33" borderId="75" xfId="0" applyFont="1" applyFill="1" applyBorder="1" applyAlignment="1">
      <alignment horizontal="center" vertical="center"/>
    </xf>
    <xf numFmtId="0" fontId="77" fillId="33" borderId="73" xfId="0" applyFont="1" applyFill="1" applyBorder="1" applyAlignment="1">
      <alignment horizontal="center"/>
    </xf>
    <xf numFmtId="0" fontId="77" fillId="33" borderId="74" xfId="0" applyFont="1" applyFill="1" applyBorder="1" applyAlignment="1">
      <alignment horizontal="center"/>
    </xf>
    <xf numFmtId="0" fontId="77" fillId="33" borderId="75" xfId="0" applyFont="1" applyFill="1" applyBorder="1" applyAlignment="1">
      <alignment horizontal="center"/>
    </xf>
    <xf numFmtId="0" fontId="77" fillId="34" borderId="73" xfId="0" applyFont="1" applyFill="1" applyBorder="1" applyAlignment="1">
      <alignment horizontal="center" vertical="center"/>
    </xf>
    <xf numFmtId="0" fontId="77" fillId="34" borderId="74" xfId="0" applyFont="1" applyFill="1" applyBorder="1" applyAlignment="1">
      <alignment horizontal="center" vertical="center"/>
    </xf>
    <xf numFmtId="0" fontId="77" fillId="34" borderId="75" xfId="0" applyFont="1" applyFill="1" applyBorder="1" applyAlignment="1">
      <alignment horizontal="center" vertical="center"/>
    </xf>
    <xf numFmtId="0" fontId="77" fillId="35" borderId="73" xfId="0" applyFont="1" applyFill="1" applyBorder="1" applyAlignment="1">
      <alignment horizontal="center"/>
    </xf>
    <xf numFmtId="0" fontId="77" fillId="35" borderId="74" xfId="0" applyFont="1" applyFill="1" applyBorder="1" applyAlignment="1">
      <alignment horizontal="center"/>
    </xf>
    <xf numFmtId="0" fontId="77" fillId="35" borderId="75" xfId="0" applyFont="1" applyFill="1" applyBorder="1" applyAlignment="1">
      <alignment horizontal="center"/>
    </xf>
    <xf numFmtId="0" fontId="77" fillId="33" borderId="11" xfId="0" applyFont="1" applyFill="1" applyBorder="1" applyAlignment="1">
      <alignment horizontal="center"/>
    </xf>
    <xf numFmtId="0" fontId="77" fillId="33" borderId="12" xfId="0" applyFont="1" applyFill="1" applyBorder="1" applyAlignment="1">
      <alignment horizontal="center"/>
    </xf>
    <xf numFmtId="0" fontId="77" fillId="33" borderId="54" xfId="0" applyFont="1" applyFill="1" applyBorder="1" applyAlignment="1">
      <alignment horizontal="center"/>
    </xf>
    <xf numFmtId="0" fontId="77" fillId="33" borderId="55" xfId="0" applyFont="1" applyFill="1" applyBorder="1" applyAlignment="1">
      <alignment horizontal="center"/>
    </xf>
    <xf numFmtId="0" fontId="77" fillId="33" borderId="33" xfId="0" applyFont="1" applyFill="1" applyBorder="1" applyAlignment="1">
      <alignment horizontal="center"/>
    </xf>
    <xf numFmtId="0" fontId="77" fillId="33" borderId="34" xfId="0" applyFont="1" applyFill="1" applyBorder="1" applyAlignment="1">
      <alignment horizontal="center"/>
    </xf>
    <xf numFmtId="0" fontId="77" fillId="33" borderId="72" xfId="0" applyFont="1" applyFill="1" applyBorder="1" applyAlignment="1">
      <alignment horizontal="center"/>
    </xf>
    <xf numFmtId="0" fontId="77" fillId="33" borderId="53" xfId="0" applyFont="1" applyFill="1" applyBorder="1" applyAlignment="1">
      <alignment horizontal="center"/>
    </xf>
    <xf numFmtId="0" fontId="77" fillId="33" borderId="73" xfId="0" applyFont="1" applyFill="1" applyBorder="1" applyAlignment="1">
      <alignment horizontal="center" vertical="center" wrapText="1"/>
    </xf>
    <xf numFmtId="0" fontId="77" fillId="33" borderId="74" xfId="0" applyFont="1" applyFill="1" applyBorder="1" applyAlignment="1">
      <alignment horizontal="center" vertical="center" wrapText="1"/>
    </xf>
    <xf numFmtId="0" fontId="77" fillId="33" borderId="75" xfId="0" applyFont="1" applyFill="1" applyBorder="1" applyAlignment="1">
      <alignment horizontal="center" vertical="center" wrapText="1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0" xfId="50"/>
    <cellStyle name="Normal 11" xfId="51"/>
    <cellStyle name="Normal 12" xfId="52"/>
    <cellStyle name="Normal 14" xfId="53"/>
    <cellStyle name="Normal 15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Percent" xfId="64"/>
    <cellStyle name="Satisfaisant" xfId="65"/>
    <cellStyle name="Sortie" xfId="66"/>
    <cellStyle name="Texte explicatif" xfId="67"/>
    <cellStyle name="Titre" xfId="68"/>
    <cellStyle name="Titre 1" xfId="69"/>
    <cellStyle name="Titre 2" xfId="70"/>
    <cellStyle name="Titre 3" xfId="71"/>
    <cellStyle name="Titre 4" xfId="72"/>
    <cellStyle name="Total" xfId="73"/>
    <cellStyle name="Vérification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342900</xdr:colOff>
      <xdr:row>0</xdr:row>
      <xdr:rowOff>0</xdr:rowOff>
    </xdr:from>
    <xdr:to>
      <xdr:col>10</xdr:col>
      <xdr:colOff>123825</xdr:colOff>
      <xdr:row>2</xdr:row>
      <xdr:rowOff>152400</xdr:rowOff>
    </xdr:to>
    <xdr:pic>
      <xdr:nvPicPr>
        <xdr:cNvPr id="1" name="Image 1" descr="C:\Users\USER\AppData\Local\Temp\logo université Constantine 1_corrigé-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B72"/>
  <sheetViews>
    <sheetView zoomScale="70" zoomScaleNormal="70" zoomScalePageLayoutView="0" workbookViewId="0" topLeftCell="A1">
      <selection activeCell="E12" sqref="E12"/>
    </sheetView>
  </sheetViews>
  <sheetFormatPr defaultColWidth="11.421875" defaultRowHeight="15"/>
  <cols>
    <col min="1" max="1" width="4.421875" style="0" customWidth="1"/>
    <col min="2" max="2" width="4.140625" style="0" customWidth="1"/>
    <col min="3" max="3" width="21.8515625" style="0" customWidth="1"/>
    <col min="4" max="4" width="24.140625" style="0" customWidth="1"/>
    <col min="5" max="5" width="7.28125" style="0" customWidth="1"/>
    <col min="6" max="6" width="4.140625" style="0" customWidth="1"/>
    <col min="7" max="7" width="8.421875" style="0" customWidth="1"/>
    <col min="8" max="8" width="4.00390625" style="0" customWidth="1"/>
    <col min="9" max="9" width="7.00390625" style="0" customWidth="1"/>
    <col min="10" max="10" width="3.28125" style="0" customWidth="1"/>
    <col min="11" max="11" width="8.140625" style="0" customWidth="1"/>
    <col min="12" max="12" width="4.00390625" style="0" customWidth="1"/>
    <col min="13" max="13" width="7.28125" style="0" customWidth="1"/>
    <col min="14" max="14" width="5.00390625" style="0" customWidth="1"/>
    <col min="15" max="15" width="7.57421875" style="0" customWidth="1"/>
    <col min="16" max="16" width="4.00390625" style="0" customWidth="1"/>
    <col min="17" max="17" width="7.7109375" style="0" customWidth="1"/>
    <col min="18" max="18" width="4.140625" style="0" customWidth="1"/>
    <col min="19" max="19" width="7.140625" style="0" customWidth="1"/>
    <col min="20" max="20" width="3.8515625" style="0" customWidth="1"/>
    <col min="21" max="21" width="7.8515625" style="0" customWidth="1"/>
    <col min="22" max="22" width="4.28125" style="0" customWidth="1"/>
    <col min="23" max="23" width="7.421875" style="0" customWidth="1"/>
    <col min="24" max="24" width="4.57421875" style="0" customWidth="1"/>
    <col min="25" max="25" width="9.28125" style="0" customWidth="1"/>
    <col min="26" max="26" width="8.28125" style="0" customWidth="1"/>
    <col min="27" max="27" width="5.57421875" style="0" customWidth="1"/>
    <col min="28" max="28" width="10.421875" style="0" customWidth="1"/>
  </cols>
  <sheetData>
    <row r="1" spans="2:10" ht="15">
      <c r="B1" s="4" t="s">
        <v>4</v>
      </c>
      <c r="C1" s="3"/>
      <c r="D1" s="3"/>
      <c r="E1" s="3"/>
      <c r="F1" s="3"/>
      <c r="G1" s="3"/>
      <c r="H1" s="3"/>
      <c r="I1" s="3"/>
      <c r="J1" s="1"/>
    </row>
    <row r="2" spans="2:10" ht="15">
      <c r="B2" s="4" t="s">
        <v>5</v>
      </c>
      <c r="C2" s="3"/>
      <c r="D2" s="3"/>
      <c r="E2" s="3"/>
      <c r="F2" s="3"/>
      <c r="G2" s="3"/>
      <c r="H2" s="3"/>
      <c r="I2" s="3"/>
      <c r="J2" s="3"/>
    </row>
    <row r="3" spans="2:10" ht="15">
      <c r="B3" s="4" t="s">
        <v>6</v>
      </c>
      <c r="C3" s="3"/>
      <c r="D3" s="3"/>
      <c r="E3" s="3"/>
      <c r="F3" s="3"/>
      <c r="G3" s="3"/>
      <c r="H3" s="3"/>
      <c r="I3" s="3"/>
      <c r="J3" s="3"/>
    </row>
    <row r="4" spans="2:10" ht="14.25">
      <c r="B4" s="2"/>
      <c r="C4" s="2"/>
      <c r="D4" s="2"/>
      <c r="E4" s="2"/>
      <c r="F4" s="2"/>
      <c r="G4" s="2"/>
      <c r="H4" s="2"/>
      <c r="I4" s="2"/>
      <c r="J4" s="2"/>
    </row>
    <row r="5" spans="2:10" ht="17.25">
      <c r="B5" s="2"/>
      <c r="C5" s="2"/>
      <c r="D5" s="5" t="s">
        <v>497</v>
      </c>
      <c r="E5" s="5"/>
      <c r="F5" s="2"/>
      <c r="G5" s="2"/>
      <c r="H5" s="2"/>
      <c r="I5" s="2"/>
      <c r="J5" s="2"/>
    </row>
    <row r="6" spans="2:10" ht="17.25">
      <c r="B6" s="2"/>
      <c r="C6" s="2"/>
      <c r="D6" s="5" t="s">
        <v>264</v>
      </c>
      <c r="E6" s="2"/>
      <c r="F6" s="2"/>
      <c r="G6" s="2"/>
      <c r="H6" s="2"/>
      <c r="I6" s="2"/>
      <c r="J6" s="2"/>
    </row>
    <row r="7" spans="2:10" ht="17.25">
      <c r="B7" s="2"/>
      <c r="C7" s="2"/>
      <c r="D7" s="5" t="s">
        <v>7</v>
      </c>
      <c r="E7" s="2"/>
      <c r="F7" s="2"/>
      <c r="G7" s="2"/>
      <c r="H7" s="2"/>
      <c r="I7" s="2"/>
      <c r="J7" s="2"/>
    </row>
    <row r="8" spans="2:10" ht="15" thickBot="1">
      <c r="B8" s="2"/>
      <c r="C8" s="2"/>
      <c r="D8" s="2"/>
      <c r="E8" s="2"/>
      <c r="F8" s="2"/>
      <c r="G8" s="2"/>
      <c r="H8" s="2"/>
      <c r="I8" s="2"/>
      <c r="J8" s="2"/>
    </row>
    <row r="9" spans="2:27" s="18" customFormat="1" ht="21" thickBot="1">
      <c r="B9" s="91"/>
      <c r="C9" s="91"/>
      <c r="D9" s="91"/>
      <c r="E9" s="512" t="s">
        <v>26</v>
      </c>
      <c r="F9" s="513"/>
      <c r="G9" s="513"/>
      <c r="H9" s="513"/>
      <c r="I9" s="513"/>
      <c r="J9" s="513"/>
      <c r="K9" s="513"/>
      <c r="L9" s="513"/>
      <c r="M9" s="513"/>
      <c r="N9" s="514"/>
      <c r="O9" s="515" t="s">
        <v>22</v>
      </c>
      <c r="P9" s="516"/>
      <c r="Q9" s="516"/>
      <c r="R9" s="516"/>
      <c r="S9" s="516"/>
      <c r="T9" s="516"/>
      <c r="U9" s="516"/>
      <c r="V9" s="516"/>
      <c r="W9" s="516"/>
      <c r="X9" s="517"/>
      <c r="Y9" s="512" t="s">
        <v>106</v>
      </c>
      <c r="Z9" s="513"/>
      <c r="AA9" s="514"/>
    </row>
    <row r="10" spans="2:28" s="18" customFormat="1" ht="281.25" customHeight="1" thickBot="1">
      <c r="B10" s="24" t="s">
        <v>0</v>
      </c>
      <c r="C10" s="24" t="s">
        <v>1</v>
      </c>
      <c r="D10" s="115" t="s">
        <v>31</v>
      </c>
      <c r="E10" s="26" t="s">
        <v>19</v>
      </c>
      <c r="F10" s="27" t="s">
        <v>36</v>
      </c>
      <c r="G10" s="27" t="s">
        <v>20</v>
      </c>
      <c r="H10" s="27" t="s">
        <v>36</v>
      </c>
      <c r="I10" s="27" t="s">
        <v>44</v>
      </c>
      <c r="J10" s="27" t="s">
        <v>36</v>
      </c>
      <c r="K10" s="27" t="s">
        <v>2</v>
      </c>
      <c r="L10" s="28" t="s">
        <v>36</v>
      </c>
      <c r="M10" s="323" t="s">
        <v>25</v>
      </c>
      <c r="N10" s="291" t="s">
        <v>64</v>
      </c>
      <c r="O10" s="26" t="s">
        <v>3</v>
      </c>
      <c r="P10" s="27" t="s">
        <v>38</v>
      </c>
      <c r="Q10" s="27" t="s">
        <v>58</v>
      </c>
      <c r="R10" s="27" t="s">
        <v>38</v>
      </c>
      <c r="S10" s="27" t="s">
        <v>51</v>
      </c>
      <c r="T10" s="27" t="s">
        <v>38</v>
      </c>
      <c r="U10" s="27" t="s">
        <v>45</v>
      </c>
      <c r="V10" s="28" t="s">
        <v>37</v>
      </c>
      <c r="W10" s="323" t="s">
        <v>21</v>
      </c>
      <c r="X10" s="291" t="s">
        <v>54</v>
      </c>
      <c r="Y10" s="26" t="s">
        <v>39</v>
      </c>
      <c r="Z10" s="27" t="s">
        <v>40</v>
      </c>
      <c r="AA10" s="28" t="s">
        <v>41</v>
      </c>
      <c r="AB10" s="341"/>
    </row>
    <row r="11" spans="2:28" ht="15">
      <c r="B11" s="74">
        <v>1</v>
      </c>
      <c r="C11" s="76" t="s">
        <v>161</v>
      </c>
      <c r="D11" s="116" t="s">
        <v>162</v>
      </c>
      <c r="E11" s="32">
        <v>44.5</v>
      </c>
      <c r="F11" s="33">
        <v>6</v>
      </c>
      <c r="G11" s="34">
        <v>46.875</v>
      </c>
      <c r="H11" s="33">
        <v>6</v>
      </c>
      <c r="I11" s="34">
        <v>37.5</v>
      </c>
      <c r="J11" s="33">
        <v>6</v>
      </c>
      <c r="K11" s="34">
        <v>45.5625</v>
      </c>
      <c r="L11" s="35">
        <v>6</v>
      </c>
      <c r="M11" s="36">
        <f aca="true" t="shared" si="0" ref="M11:M58">(E11+G11+I11+K11)/12</f>
        <v>14.536458333333334</v>
      </c>
      <c r="N11" s="106">
        <f>F11+H11+J11+L11</f>
        <v>24</v>
      </c>
      <c r="O11" s="32">
        <v>12.5</v>
      </c>
      <c r="P11" s="33">
        <v>2</v>
      </c>
      <c r="Q11" s="34">
        <v>15</v>
      </c>
      <c r="R11" s="33">
        <v>2</v>
      </c>
      <c r="S11" s="34">
        <v>19</v>
      </c>
      <c r="T11" s="33">
        <v>2</v>
      </c>
      <c r="U11" s="34">
        <f aca="true" t="shared" si="1" ref="U11:U16">SUM(Q11+S11)/2</f>
        <v>17</v>
      </c>
      <c r="V11" s="35">
        <f aca="true" t="shared" si="2" ref="V11:V52">R11+T11</f>
        <v>4</v>
      </c>
      <c r="W11" s="36">
        <f aca="true" t="shared" si="3" ref="W11:W58">(S11+Q11+O11)/3</f>
        <v>15.5</v>
      </c>
      <c r="X11" s="106">
        <v>6</v>
      </c>
      <c r="Y11" s="32">
        <f aca="true" t="shared" si="4" ref="Y11:Y58">SUM(E11+G11+I11+K11+O11+U11)</f>
        <v>203.9375</v>
      </c>
      <c r="Z11" s="34">
        <f aca="true" t="shared" si="5" ref="Z11:Z58">SUM(Y11/14)</f>
        <v>14.566964285714286</v>
      </c>
      <c r="AA11" s="35">
        <f aca="true" t="shared" si="6" ref="AA11:AA16">N11+X11</f>
        <v>30</v>
      </c>
      <c r="AB11" s="392" t="s">
        <v>107</v>
      </c>
    </row>
    <row r="12" spans="2:28" ht="15">
      <c r="B12" s="75">
        <v>2</v>
      </c>
      <c r="C12" s="77" t="s">
        <v>136</v>
      </c>
      <c r="D12" s="117" t="s">
        <v>78</v>
      </c>
      <c r="E12" s="41">
        <v>47.25</v>
      </c>
      <c r="F12" s="42">
        <v>6</v>
      </c>
      <c r="G12" s="43">
        <v>45.75</v>
      </c>
      <c r="H12" s="42">
        <v>6</v>
      </c>
      <c r="I12" s="43">
        <v>33</v>
      </c>
      <c r="J12" s="42">
        <v>6</v>
      </c>
      <c r="K12" s="43">
        <v>49.6875</v>
      </c>
      <c r="L12" s="44">
        <v>6</v>
      </c>
      <c r="M12" s="45">
        <f t="shared" si="0"/>
        <v>14.640625</v>
      </c>
      <c r="N12" s="101">
        <f>F12+H12+J12+L12</f>
        <v>24</v>
      </c>
      <c r="O12" s="41">
        <v>10</v>
      </c>
      <c r="P12" s="42">
        <v>2</v>
      </c>
      <c r="Q12" s="43">
        <v>15.75</v>
      </c>
      <c r="R12" s="42">
        <v>2</v>
      </c>
      <c r="S12" s="43">
        <v>19</v>
      </c>
      <c r="T12" s="42">
        <v>2</v>
      </c>
      <c r="U12" s="43">
        <f t="shared" si="1"/>
        <v>17.375</v>
      </c>
      <c r="V12" s="44">
        <f t="shared" si="2"/>
        <v>4</v>
      </c>
      <c r="W12" s="45">
        <f t="shared" si="3"/>
        <v>14.916666666666666</v>
      </c>
      <c r="X12" s="101">
        <v>6</v>
      </c>
      <c r="Y12" s="41">
        <f t="shared" si="4"/>
        <v>203.0625</v>
      </c>
      <c r="Z12" s="43">
        <f t="shared" si="5"/>
        <v>14.504464285714286</v>
      </c>
      <c r="AA12" s="44">
        <f t="shared" si="6"/>
        <v>30</v>
      </c>
      <c r="AB12" s="393" t="s">
        <v>107</v>
      </c>
    </row>
    <row r="13" spans="2:28" ht="15">
      <c r="B13" s="75">
        <v>3</v>
      </c>
      <c r="C13" s="77" t="s">
        <v>127</v>
      </c>
      <c r="D13" s="117" t="s">
        <v>128</v>
      </c>
      <c r="E13" s="41">
        <v>39.25</v>
      </c>
      <c r="F13" s="42">
        <v>6</v>
      </c>
      <c r="G13" s="43">
        <v>47.625</v>
      </c>
      <c r="H13" s="42">
        <v>6</v>
      </c>
      <c r="I13" s="43">
        <v>30</v>
      </c>
      <c r="J13" s="42">
        <v>6</v>
      </c>
      <c r="K13" s="43">
        <v>49.3125</v>
      </c>
      <c r="L13" s="44">
        <v>6</v>
      </c>
      <c r="M13" s="45">
        <f t="shared" si="0"/>
        <v>13.848958333333334</v>
      </c>
      <c r="N13" s="101">
        <f>F13+H13+J13+L13</f>
        <v>24</v>
      </c>
      <c r="O13" s="41">
        <v>16</v>
      </c>
      <c r="P13" s="42">
        <v>2</v>
      </c>
      <c r="Q13" s="43">
        <v>11</v>
      </c>
      <c r="R13" s="42">
        <v>2</v>
      </c>
      <c r="S13" s="43">
        <v>15</v>
      </c>
      <c r="T13" s="42">
        <v>2</v>
      </c>
      <c r="U13" s="43">
        <f t="shared" si="1"/>
        <v>13</v>
      </c>
      <c r="V13" s="44">
        <f t="shared" si="2"/>
        <v>4</v>
      </c>
      <c r="W13" s="45">
        <f t="shared" si="3"/>
        <v>14</v>
      </c>
      <c r="X13" s="101">
        <v>6</v>
      </c>
      <c r="Y13" s="41">
        <f t="shared" si="4"/>
        <v>195.1875</v>
      </c>
      <c r="Z13" s="43">
        <f t="shared" si="5"/>
        <v>13.941964285714286</v>
      </c>
      <c r="AA13" s="44">
        <f t="shared" si="6"/>
        <v>30</v>
      </c>
      <c r="AB13" s="393" t="s">
        <v>107</v>
      </c>
    </row>
    <row r="14" spans="2:28" ht="15">
      <c r="B14" s="75">
        <v>4</v>
      </c>
      <c r="C14" s="77" t="s">
        <v>148</v>
      </c>
      <c r="D14" s="117" t="s">
        <v>149</v>
      </c>
      <c r="E14" s="41">
        <v>40.5</v>
      </c>
      <c r="F14" s="42">
        <v>6</v>
      </c>
      <c r="G14" s="43">
        <v>40.875</v>
      </c>
      <c r="H14" s="42">
        <v>6</v>
      </c>
      <c r="I14" s="43">
        <v>34.5</v>
      </c>
      <c r="J14" s="42">
        <v>6</v>
      </c>
      <c r="K14" s="43">
        <v>40.125</v>
      </c>
      <c r="L14" s="44">
        <v>6</v>
      </c>
      <c r="M14" s="45">
        <f t="shared" si="0"/>
        <v>13</v>
      </c>
      <c r="N14" s="101">
        <f>F14+H14+J14+L14</f>
        <v>24</v>
      </c>
      <c r="O14" s="41">
        <v>17.5</v>
      </c>
      <c r="P14" s="42">
        <v>2</v>
      </c>
      <c r="Q14" s="43">
        <v>19.5</v>
      </c>
      <c r="R14" s="42">
        <v>2</v>
      </c>
      <c r="S14" s="43">
        <v>17</v>
      </c>
      <c r="T14" s="42">
        <v>2</v>
      </c>
      <c r="U14" s="43">
        <f t="shared" si="1"/>
        <v>18.25</v>
      </c>
      <c r="V14" s="44">
        <f t="shared" si="2"/>
        <v>4</v>
      </c>
      <c r="W14" s="45">
        <f t="shared" si="3"/>
        <v>18</v>
      </c>
      <c r="X14" s="101">
        <f>P14+R14+T14</f>
        <v>6</v>
      </c>
      <c r="Y14" s="41">
        <f t="shared" si="4"/>
        <v>191.75</v>
      </c>
      <c r="Z14" s="43">
        <f t="shared" si="5"/>
        <v>13.696428571428571</v>
      </c>
      <c r="AA14" s="44">
        <f t="shared" si="6"/>
        <v>30</v>
      </c>
      <c r="AB14" s="393" t="s">
        <v>107</v>
      </c>
    </row>
    <row r="15" spans="2:28" ht="15">
      <c r="B15" s="75">
        <v>5</v>
      </c>
      <c r="C15" s="77" t="s">
        <v>168</v>
      </c>
      <c r="D15" s="117" t="s">
        <v>77</v>
      </c>
      <c r="E15" s="41">
        <v>46.25</v>
      </c>
      <c r="F15" s="42">
        <v>6</v>
      </c>
      <c r="G15" s="43">
        <v>40.5</v>
      </c>
      <c r="H15" s="42">
        <v>6</v>
      </c>
      <c r="I15" s="205">
        <v>25.5</v>
      </c>
      <c r="J15" s="201">
        <v>0</v>
      </c>
      <c r="K15" s="43">
        <v>43.5</v>
      </c>
      <c r="L15" s="44">
        <v>6</v>
      </c>
      <c r="M15" s="45">
        <f t="shared" si="0"/>
        <v>12.979166666666666</v>
      </c>
      <c r="N15" s="101">
        <v>24</v>
      </c>
      <c r="O15" s="41">
        <v>17.5</v>
      </c>
      <c r="P15" s="42">
        <v>2</v>
      </c>
      <c r="Q15" s="43">
        <v>13.5</v>
      </c>
      <c r="R15" s="42">
        <v>2</v>
      </c>
      <c r="S15" s="43">
        <v>20</v>
      </c>
      <c r="T15" s="42">
        <v>2</v>
      </c>
      <c r="U15" s="43">
        <f t="shared" si="1"/>
        <v>16.75</v>
      </c>
      <c r="V15" s="44">
        <f t="shared" si="2"/>
        <v>4</v>
      </c>
      <c r="W15" s="45">
        <f t="shared" si="3"/>
        <v>17</v>
      </c>
      <c r="X15" s="101">
        <f>P15+R15+T15</f>
        <v>6</v>
      </c>
      <c r="Y15" s="41">
        <f t="shared" si="4"/>
        <v>190</v>
      </c>
      <c r="Z15" s="43">
        <f t="shared" si="5"/>
        <v>13.571428571428571</v>
      </c>
      <c r="AA15" s="44">
        <f t="shared" si="6"/>
        <v>30</v>
      </c>
      <c r="AB15" s="393" t="s">
        <v>107</v>
      </c>
    </row>
    <row r="16" spans="2:28" ht="15">
      <c r="B16" s="75">
        <v>6</v>
      </c>
      <c r="C16" s="77" t="s">
        <v>131</v>
      </c>
      <c r="D16" s="117" t="s">
        <v>132</v>
      </c>
      <c r="E16" s="41">
        <v>39.75</v>
      </c>
      <c r="F16" s="42">
        <v>6</v>
      </c>
      <c r="G16" s="43">
        <v>40.875</v>
      </c>
      <c r="H16" s="42">
        <v>6</v>
      </c>
      <c r="I16" s="43">
        <v>33</v>
      </c>
      <c r="J16" s="42">
        <v>6</v>
      </c>
      <c r="K16" s="43">
        <v>37.875</v>
      </c>
      <c r="L16" s="44">
        <v>6</v>
      </c>
      <c r="M16" s="45">
        <f t="shared" si="0"/>
        <v>12.625</v>
      </c>
      <c r="N16" s="101">
        <f>F16+H16+J16+L16</f>
        <v>24</v>
      </c>
      <c r="O16" s="41">
        <v>14</v>
      </c>
      <c r="P16" s="42">
        <v>2</v>
      </c>
      <c r="Q16" s="43">
        <v>17.5</v>
      </c>
      <c r="R16" s="42">
        <v>2</v>
      </c>
      <c r="S16" s="43">
        <v>18</v>
      </c>
      <c r="T16" s="42">
        <v>2</v>
      </c>
      <c r="U16" s="43">
        <f t="shared" si="1"/>
        <v>17.75</v>
      </c>
      <c r="V16" s="44">
        <f t="shared" si="2"/>
        <v>4</v>
      </c>
      <c r="W16" s="45">
        <f t="shared" si="3"/>
        <v>16.5</v>
      </c>
      <c r="X16" s="101">
        <f>P16+R16+T16</f>
        <v>6</v>
      </c>
      <c r="Y16" s="41">
        <f t="shared" si="4"/>
        <v>183.25</v>
      </c>
      <c r="Z16" s="43">
        <f t="shared" si="5"/>
        <v>13.089285714285714</v>
      </c>
      <c r="AA16" s="44">
        <f t="shared" si="6"/>
        <v>30</v>
      </c>
      <c r="AB16" s="393" t="s">
        <v>107</v>
      </c>
    </row>
    <row r="17" spans="2:28" ht="15">
      <c r="B17" s="75">
        <v>7</v>
      </c>
      <c r="C17" s="77" t="s">
        <v>525</v>
      </c>
      <c r="D17" s="117" t="s">
        <v>152</v>
      </c>
      <c r="E17" s="41">
        <v>36.5</v>
      </c>
      <c r="F17" s="42">
        <v>6</v>
      </c>
      <c r="G17" s="43">
        <v>36</v>
      </c>
      <c r="H17" s="42">
        <v>6</v>
      </c>
      <c r="I17" s="43">
        <v>31.650000000000002</v>
      </c>
      <c r="J17" s="42">
        <v>6</v>
      </c>
      <c r="K17" s="43">
        <v>39</v>
      </c>
      <c r="L17" s="44">
        <v>6</v>
      </c>
      <c r="M17" s="45">
        <f t="shared" si="0"/>
        <v>11.929166666666667</v>
      </c>
      <c r="N17" s="101">
        <f>F17+H17+J17+L17</f>
        <v>24</v>
      </c>
      <c r="O17" s="41">
        <v>16.5</v>
      </c>
      <c r="P17" s="42">
        <v>2</v>
      </c>
      <c r="Q17" s="43">
        <v>13.75</v>
      </c>
      <c r="R17" s="42">
        <v>2</v>
      </c>
      <c r="S17" s="43">
        <v>15.5</v>
      </c>
      <c r="T17" s="42">
        <v>2</v>
      </c>
      <c r="U17" s="43">
        <v>14.625</v>
      </c>
      <c r="V17" s="44">
        <f t="shared" si="2"/>
        <v>4</v>
      </c>
      <c r="W17" s="45">
        <f t="shared" si="3"/>
        <v>15.25</v>
      </c>
      <c r="X17" s="101">
        <v>6</v>
      </c>
      <c r="Y17" s="41">
        <f t="shared" si="4"/>
        <v>174.275</v>
      </c>
      <c r="Z17" s="43">
        <f t="shared" si="5"/>
        <v>12.448214285714286</v>
      </c>
      <c r="AA17" s="44">
        <v>30</v>
      </c>
      <c r="AB17" s="393" t="s">
        <v>107</v>
      </c>
    </row>
    <row r="18" spans="2:28" ht="15">
      <c r="B18" s="75">
        <v>8</v>
      </c>
      <c r="C18" s="77" t="s">
        <v>174</v>
      </c>
      <c r="D18" s="117" t="s">
        <v>95</v>
      </c>
      <c r="E18" s="41">
        <v>30</v>
      </c>
      <c r="F18" s="42">
        <v>6</v>
      </c>
      <c r="G18" s="43">
        <v>41.625</v>
      </c>
      <c r="H18" s="42">
        <v>6</v>
      </c>
      <c r="I18" s="43">
        <v>36</v>
      </c>
      <c r="J18" s="42">
        <v>6</v>
      </c>
      <c r="K18" s="43">
        <v>41.625</v>
      </c>
      <c r="L18" s="44">
        <v>6</v>
      </c>
      <c r="M18" s="45">
        <f t="shared" si="0"/>
        <v>12.4375</v>
      </c>
      <c r="N18" s="101">
        <f>F18+H18+J18+L18</f>
        <v>24</v>
      </c>
      <c r="O18" s="264">
        <v>7</v>
      </c>
      <c r="P18" s="201">
        <v>0</v>
      </c>
      <c r="Q18" s="43">
        <v>14</v>
      </c>
      <c r="R18" s="42">
        <v>2</v>
      </c>
      <c r="S18" s="43">
        <v>18</v>
      </c>
      <c r="T18" s="42">
        <v>2</v>
      </c>
      <c r="U18" s="43">
        <f aca="true" t="shared" si="7" ref="U18:U43">SUM(Q18+S18)/2</f>
        <v>16</v>
      </c>
      <c r="V18" s="44">
        <f t="shared" si="2"/>
        <v>4</v>
      </c>
      <c r="W18" s="45">
        <f t="shared" si="3"/>
        <v>13</v>
      </c>
      <c r="X18" s="101">
        <v>6</v>
      </c>
      <c r="Y18" s="41">
        <f t="shared" si="4"/>
        <v>172.25</v>
      </c>
      <c r="Z18" s="43">
        <f t="shared" si="5"/>
        <v>12.303571428571429</v>
      </c>
      <c r="AA18" s="44">
        <f aca="true" t="shared" si="8" ref="AA18:AA27">N18+X18</f>
        <v>30</v>
      </c>
      <c r="AB18" s="393" t="s">
        <v>107</v>
      </c>
    </row>
    <row r="19" spans="2:28" ht="15">
      <c r="B19" s="75">
        <v>9</v>
      </c>
      <c r="C19" s="77" t="s">
        <v>182</v>
      </c>
      <c r="D19" s="117" t="s">
        <v>183</v>
      </c>
      <c r="E19" s="41">
        <v>34.5</v>
      </c>
      <c r="F19" s="42">
        <v>6</v>
      </c>
      <c r="G19" s="43">
        <v>34.125</v>
      </c>
      <c r="H19" s="42">
        <v>6</v>
      </c>
      <c r="I19" s="43">
        <v>33</v>
      </c>
      <c r="J19" s="42">
        <v>6</v>
      </c>
      <c r="K19" s="43">
        <v>41.625</v>
      </c>
      <c r="L19" s="44">
        <v>6</v>
      </c>
      <c r="M19" s="45">
        <f t="shared" si="0"/>
        <v>11.9375</v>
      </c>
      <c r="N19" s="101">
        <f>F19+H19+J19+L19</f>
        <v>24</v>
      </c>
      <c r="O19" s="41">
        <v>14</v>
      </c>
      <c r="P19" s="42">
        <v>2</v>
      </c>
      <c r="Q19" s="43">
        <v>10</v>
      </c>
      <c r="R19" s="42">
        <v>2</v>
      </c>
      <c r="S19" s="43">
        <v>17</v>
      </c>
      <c r="T19" s="42">
        <v>2</v>
      </c>
      <c r="U19" s="43">
        <f t="shared" si="7"/>
        <v>13.5</v>
      </c>
      <c r="V19" s="44">
        <f t="shared" si="2"/>
        <v>4</v>
      </c>
      <c r="W19" s="45">
        <f t="shared" si="3"/>
        <v>13.666666666666666</v>
      </c>
      <c r="X19" s="101">
        <v>6</v>
      </c>
      <c r="Y19" s="41">
        <f t="shared" si="4"/>
        <v>170.75</v>
      </c>
      <c r="Z19" s="43">
        <f t="shared" si="5"/>
        <v>12.196428571428571</v>
      </c>
      <c r="AA19" s="44">
        <f t="shared" si="8"/>
        <v>30</v>
      </c>
      <c r="AB19" s="393" t="s">
        <v>107</v>
      </c>
    </row>
    <row r="20" spans="2:28" ht="15">
      <c r="B20" s="75">
        <v>10</v>
      </c>
      <c r="C20" s="77" t="s">
        <v>150</v>
      </c>
      <c r="D20" s="117" t="s">
        <v>77</v>
      </c>
      <c r="E20" s="41">
        <v>31.75</v>
      </c>
      <c r="F20" s="42">
        <v>6</v>
      </c>
      <c r="G20" s="43">
        <v>43.125</v>
      </c>
      <c r="H20" s="42">
        <v>6</v>
      </c>
      <c r="I20" s="205">
        <v>18</v>
      </c>
      <c r="J20" s="201">
        <v>0</v>
      </c>
      <c r="K20" s="43">
        <v>40.125</v>
      </c>
      <c r="L20" s="44">
        <v>6</v>
      </c>
      <c r="M20" s="45">
        <f t="shared" si="0"/>
        <v>11.083333333333334</v>
      </c>
      <c r="N20" s="101">
        <v>24</v>
      </c>
      <c r="O20" s="41">
        <v>15.5</v>
      </c>
      <c r="P20" s="42">
        <v>2</v>
      </c>
      <c r="Q20" s="43">
        <v>15.75</v>
      </c>
      <c r="R20" s="42">
        <v>2</v>
      </c>
      <c r="S20" s="43">
        <v>18</v>
      </c>
      <c r="T20" s="42">
        <v>2</v>
      </c>
      <c r="U20" s="43">
        <f t="shared" si="7"/>
        <v>16.875</v>
      </c>
      <c r="V20" s="44">
        <f t="shared" si="2"/>
        <v>4</v>
      </c>
      <c r="W20" s="45">
        <f t="shared" si="3"/>
        <v>16.416666666666668</v>
      </c>
      <c r="X20" s="101">
        <f>P20+R20+T20</f>
        <v>6</v>
      </c>
      <c r="Y20" s="41">
        <f t="shared" si="4"/>
        <v>165.375</v>
      </c>
      <c r="Z20" s="43">
        <f t="shared" si="5"/>
        <v>11.8125</v>
      </c>
      <c r="AA20" s="44">
        <f t="shared" si="8"/>
        <v>30</v>
      </c>
      <c r="AB20" s="393" t="s">
        <v>107</v>
      </c>
    </row>
    <row r="21" spans="2:28" ht="15">
      <c r="B21" s="75">
        <v>11</v>
      </c>
      <c r="C21" s="77" t="s">
        <v>524</v>
      </c>
      <c r="D21" s="117" t="s">
        <v>184</v>
      </c>
      <c r="E21" s="388">
        <v>29.25</v>
      </c>
      <c r="F21" s="375">
        <v>0</v>
      </c>
      <c r="G21" s="43">
        <v>34.875</v>
      </c>
      <c r="H21" s="42">
        <v>6</v>
      </c>
      <c r="I21" s="43">
        <v>33</v>
      </c>
      <c r="J21" s="42">
        <v>6</v>
      </c>
      <c r="K21" s="43">
        <v>39.9375</v>
      </c>
      <c r="L21" s="44">
        <v>6</v>
      </c>
      <c r="M21" s="45">
        <f t="shared" si="0"/>
        <v>11.421875</v>
      </c>
      <c r="N21" s="101">
        <v>24</v>
      </c>
      <c r="O21" s="41">
        <v>18</v>
      </c>
      <c r="P21" s="42">
        <v>2</v>
      </c>
      <c r="Q21" s="205">
        <v>9.5</v>
      </c>
      <c r="R21" s="201">
        <v>0</v>
      </c>
      <c r="S21" s="43">
        <v>11</v>
      </c>
      <c r="T21" s="42">
        <v>2</v>
      </c>
      <c r="U21" s="43">
        <f t="shared" si="7"/>
        <v>10.25</v>
      </c>
      <c r="V21" s="44">
        <f t="shared" si="2"/>
        <v>2</v>
      </c>
      <c r="W21" s="45">
        <f t="shared" si="3"/>
        <v>12.833333333333334</v>
      </c>
      <c r="X21" s="101">
        <v>6</v>
      </c>
      <c r="Y21" s="41">
        <f t="shared" si="4"/>
        <v>165.3125</v>
      </c>
      <c r="Z21" s="43">
        <f t="shared" si="5"/>
        <v>11.808035714285714</v>
      </c>
      <c r="AA21" s="44">
        <f t="shared" si="8"/>
        <v>30</v>
      </c>
      <c r="AB21" s="393" t="s">
        <v>107</v>
      </c>
    </row>
    <row r="22" spans="2:28" ht="15">
      <c r="B22" s="75">
        <v>12</v>
      </c>
      <c r="C22" s="77" t="s">
        <v>139</v>
      </c>
      <c r="D22" s="117" t="s">
        <v>140</v>
      </c>
      <c r="E22" s="41">
        <v>33.75</v>
      </c>
      <c r="F22" s="42">
        <v>6</v>
      </c>
      <c r="G22" s="43">
        <v>30.375</v>
      </c>
      <c r="H22" s="42">
        <v>6</v>
      </c>
      <c r="I22" s="205">
        <v>18</v>
      </c>
      <c r="J22" s="201">
        <v>0</v>
      </c>
      <c r="K22" s="43">
        <v>42.75</v>
      </c>
      <c r="L22" s="44">
        <v>6</v>
      </c>
      <c r="M22" s="45">
        <f t="shared" si="0"/>
        <v>10.40625</v>
      </c>
      <c r="N22" s="101">
        <v>24</v>
      </c>
      <c r="O22" s="41">
        <v>17</v>
      </c>
      <c r="P22" s="42">
        <v>2</v>
      </c>
      <c r="Q22" s="43">
        <v>14.25</v>
      </c>
      <c r="R22" s="42">
        <v>2</v>
      </c>
      <c r="S22" s="43">
        <v>18</v>
      </c>
      <c r="T22" s="42">
        <v>2</v>
      </c>
      <c r="U22" s="43">
        <f t="shared" si="7"/>
        <v>16.125</v>
      </c>
      <c r="V22" s="44">
        <f t="shared" si="2"/>
        <v>4</v>
      </c>
      <c r="W22" s="45">
        <f t="shared" si="3"/>
        <v>16.416666666666668</v>
      </c>
      <c r="X22" s="101">
        <f>P22+R22+T22</f>
        <v>6</v>
      </c>
      <c r="Y22" s="41">
        <f t="shared" si="4"/>
        <v>158</v>
      </c>
      <c r="Z22" s="43">
        <f t="shared" si="5"/>
        <v>11.285714285714286</v>
      </c>
      <c r="AA22" s="44">
        <f t="shared" si="8"/>
        <v>30</v>
      </c>
      <c r="AB22" s="393" t="s">
        <v>107</v>
      </c>
    </row>
    <row r="23" spans="2:28" ht="15">
      <c r="B23" s="75">
        <v>13</v>
      </c>
      <c r="C23" s="77" t="s">
        <v>113</v>
      </c>
      <c r="D23" s="117" t="s">
        <v>114</v>
      </c>
      <c r="E23" s="41">
        <v>31.25</v>
      </c>
      <c r="F23" s="42">
        <v>6</v>
      </c>
      <c r="G23" s="43">
        <v>42.75</v>
      </c>
      <c r="H23" s="42">
        <v>6</v>
      </c>
      <c r="I23" s="205">
        <v>15</v>
      </c>
      <c r="J23" s="201">
        <v>0</v>
      </c>
      <c r="K23" s="43">
        <v>45.75</v>
      </c>
      <c r="L23" s="44">
        <v>6</v>
      </c>
      <c r="M23" s="45">
        <f t="shared" si="0"/>
        <v>11.229166666666666</v>
      </c>
      <c r="N23" s="101">
        <v>24</v>
      </c>
      <c r="O23" s="41">
        <v>12</v>
      </c>
      <c r="P23" s="42">
        <v>2</v>
      </c>
      <c r="Q23" s="43">
        <v>11.5</v>
      </c>
      <c r="R23" s="42">
        <v>2</v>
      </c>
      <c r="S23" s="43">
        <v>10</v>
      </c>
      <c r="T23" s="42">
        <v>2</v>
      </c>
      <c r="U23" s="43">
        <f t="shared" si="7"/>
        <v>10.75</v>
      </c>
      <c r="V23" s="44">
        <f t="shared" si="2"/>
        <v>4</v>
      </c>
      <c r="W23" s="45">
        <f t="shared" si="3"/>
        <v>11.166666666666666</v>
      </c>
      <c r="X23" s="101">
        <v>6</v>
      </c>
      <c r="Y23" s="41">
        <f t="shared" si="4"/>
        <v>157.5</v>
      </c>
      <c r="Z23" s="43">
        <f t="shared" si="5"/>
        <v>11.25</v>
      </c>
      <c r="AA23" s="44">
        <f t="shared" si="8"/>
        <v>30</v>
      </c>
      <c r="AB23" s="393" t="s">
        <v>107</v>
      </c>
    </row>
    <row r="24" spans="2:28" ht="15">
      <c r="B24" s="75">
        <v>14</v>
      </c>
      <c r="C24" s="77" t="s">
        <v>166</v>
      </c>
      <c r="D24" s="117" t="s">
        <v>167</v>
      </c>
      <c r="E24" s="41">
        <v>41.25</v>
      </c>
      <c r="F24" s="42">
        <v>6</v>
      </c>
      <c r="G24" s="43">
        <v>36</v>
      </c>
      <c r="H24" s="42">
        <v>6</v>
      </c>
      <c r="I24" s="205">
        <v>12</v>
      </c>
      <c r="J24" s="201">
        <v>0</v>
      </c>
      <c r="K24" s="43">
        <v>36.75</v>
      </c>
      <c r="L24" s="44">
        <v>6</v>
      </c>
      <c r="M24" s="45">
        <f t="shared" si="0"/>
        <v>10.5</v>
      </c>
      <c r="N24" s="101">
        <v>24</v>
      </c>
      <c r="O24" s="41">
        <v>15</v>
      </c>
      <c r="P24" s="42">
        <v>2</v>
      </c>
      <c r="Q24" s="43">
        <v>12.75</v>
      </c>
      <c r="R24" s="42">
        <v>2</v>
      </c>
      <c r="S24" s="43">
        <v>17</v>
      </c>
      <c r="T24" s="42">
        <v>2</v>
      </c>
      <c r="U24" s="43">
        <f t="shared" si="7"/>
        <v>14.875</v>
      </c>
      <c r="V24" s="44">
        <f t="shared" si="2"/>
        <v>4</v>
      </c>
      <c r="W24" s="45">
        <f t="shared" si="3"/>
        <v>14.916666666666666</v>
      </c>
      <c r="X24" s="101">
        <v>6</v>
      </c>
      <c r="Y24" s="41">
        <f t="shared" si="4"/>
        <v>155.875</v>
      </c>
      <c r="Z24" s="43">
        <f t="shared" si="5"/>
        <v>11.133928571428571</v>
      </c>
      <c r="AA24" s="44">
        <f t="shared" si="8"/>
        <v>30</v>
      </c>
      <c r="AB24" s="393" t="s">
        <v>107</v>
      </c>
    </row>
    <row r="25" spans="2:28" ht="15">
      <c r="B25" s="75">
        <v>15</v>
      </c>
      <c r="C25" s="77" t="s">
        <v>151</v>
      </c>
      <c r="D25" s="117" t="s">
        <v>76</v>
      </c>
      <c r="E25" s="41">
        <v>41</v>
      </c>
      <c r="F25" s="42">
        <v>6</v>
      </c>
      <c r="G25" s="43">
        <v>30.75</v>
      </c>
      <c r="H25" s="42">
        <v>6</v>
      </c>
      <c r="I25" s="205">
        <v>21.75</v>
      </c>
      <c r="J25" s="201">
        <v>0</v>
      </c>
      <c r="K25" s="43">
        <v>30</v>
      </c>
      <c r="L25" s="44">
        <v>6</v>
      </c>
      <c r="M25" s="45">
        <f t="shared" si="0"/>
        <v>10.291666666666666</v>
      </c>
      <c r="N25" s="101">
        <v>24</v>
      </c>
      <c r="O25" s="41">
        <v>14.5</v>
      </c>
      <c r="P25" s="42">
        <v>2</v>
      </c>
      <c r="Q25" s="43">
        <v>12</v>
      </c>
      <c r="R25" s="42">
        <v>2</v>
      </c>
      <c r="S25" s="43">
        <v>13</v>
      </c>
      <c r="T25" s="42">
        <v>2</v>
      </c>
      <c r="U25" s="43">
        <f t="shared" si="7"/>
        <v>12.5</v>
      </c>
      <c r="V25" s="44">
        <f t="shared" si="2"/>
        <v>4</v>
      </c>
      <c r="W25" s="45">
        <f t="shared" si="3"/>
        <v>13.166666666666666</v>
      </c>
      <c r="X25" s="101">
        <v>6</v>
      </c>
      <c r="Y25" s="41">
        <f t="shared" si="4"/>
        <v>150.5</v>
      </c>
      <c r="Z25" s="43">
        <f t="shared" si="5"/>
        <v>10.75</v>
      </c>
      <c r="AA25" s="44">
        <f t="shared" si="8"/>
        <v>30</v>
      </c>
      <c r="AB25" s="393" t="s">
        <v>107</v>
      </c>
    </row>
    <row r="26" spans="2:28" ht="15">
      <c r="B26" s="75">
        <v>16</v>
      </c>
      <c r="C26" s="77" t="s">
        <v>121</v>
      </c>
      <c r="D26" s="117" t="s">
        <v>122</v>
      </c>
      <c r="E26" s="41">
        <v>30.5</v>
      </c>
      <c r="F26" s="42">
        <v>6</v>
      </c>
      <c r="G26" s="43">
        <v>42</v>
      </c>
      <c r="H26" s="42">
        <v>6</v>
      </c>
      <c r="I26" s="205">
        <v>15</v>
      </c>
      <c r="J26" s="201">
        <v>0</v>
      </c>
      <c r="K26" s="43">
        <v>39.5625</v>
      </c>
      <c r="L26" s="44">
        <v>6</v>
      </c>
      <c r="M26" s="45">
        <f t="shared" si="0"/>
        <v>10.588541666666666</v>
      </c>
      <c r="N26" s="101">
        <v>24</v>
      </c>
      <c r="O26" s="41">
        <v>10</v>
      </c>
      <c r="P26" s="42">
        <v>2</v>
      </c>
      <c r="Q26" s="43">
        <v>12.75</v>
      </c>
      <c r="R26" s="42">
        <v>2</v>
      </c>
      <c r="S26" s="43">
        <v>13</v>
      </c>
      <c r="T26" s="42">
        <v>2</v>
      </c>
      <c r="U26" s="43">
        <f t="shared" si="7"/>
        <v>12.875</v>
      </c>
      <c r="V26" s="44">
        <f t="shared" si="2"/>
        <v>4</v>
      </c>
      <c r="W26" s="45">
        <f t="shared" si="3"/>
        <v>11.916666666666666</v>
      </c>
      <c r="X26" s="101">
        <v>6</v>
      </c>
      <c r="Y26" s="41">
        <f t="shared" si="4"/>
        <v>149.9375</v>
      </c>
      <c r="Z26" s="43">
        <f t="shared" si="5"/>
        <v>10.709821428571429</v>
      </c>
      <c r="AA26" s="44">
        <f t="shared" si="8"/>
        <v>30</v>
      </c>
      <c r="AB26" s="393" t="s">
        <v>107</v>
      </c>
    </row>
    <row r="27" spans="2:28" ht="15">
      <c r="B27" s="75">
        <v>17</v>
      </c>
      <c r="C27" s="77" t="s">
        <v>153</v>
      </c>
      <c r="D27" s="117" t="s">
        <v>80</v>
      </c>
      <c r="E27" s="264">
        <v>27</v>
      </c>
      <c r="F27" s="201">
        <v>0</v>
      </c>
      <c r="G27" s="43">
        <v>40.125</v>
      </c>
      <c r="H27" s="42">
        <v>6</v>
      </c>
      <c r="I27" s="205">
        <v>16.5</v>
      </c>
      <c r="J27" s="201">
        <v>0</v>
      </c>
      <c r="K27" s="43">
        <v>37.6875</v>
      </c>
      <c r="L27" s="44">
        <v>6</v>
      </c>
      <c r="M27" s="45">
        <f t="shared" si="0"/>
        <v>10.109375</v>
      </c>
      <c r="N27" s="101">
        <v>24</v>
      </c>
      <c r="O27" s="41">
        <v>10.5</v>
      </c>
      <c r="P27" s="42">
        <v>2</v>
      </c>
      <c r="Q27" s="43">
        <v>11.75</v>
      </c>
      <c r="R27" s="42">
        <v>2</v>
      </c>
      <c r="S27" s="43">
        <v>19</v>
      </c>
      <c r="T27" s="42">
        <v>2</v>
      </c>
      <c r="U27" s="43">
        <f t="shared" si="7"/>
        <v>15.375</v>
      </c>
      <c r="V27" s="44">
        <f t="shared" si="2"/>
        <v>4</v>
      </c>
      <c r="W27" s="45">
        <f t="shared" si="3"/>
        <v>13.75</v>
      </c>
      <c r="X27" s="101">
        <v>6</v>
      </c>
      <c r="Y27" s="41">
        <f t="shared" si="4"/>
        <v>147.1875</v>
      </c>
      <c r="Z27" s="43">
        <f t="shared" si="5"/>
        <v>10.513392857142858</v>
      </c>
      <c r="AA27" s="44">
        <f t="shared" si="8"/>
        <v>30</v>
      </c>
      <c r="AB27" s="393" t="s">
        <v>107</v>
      </c>
    </row>
    <row r="28" spans="2:28" ht="15">
      <c r="B28" s="75">
        <v>18</v>
      </c>
      <c r="C28" s="77" t="s">
        <v>180</v>
      </c>
      <c r="D28" s="117" t="s">
        <v>181</v>
      </c>
      <c r="E28" s="41">
        <v>40.75</v>
      </c>
      <c r="F28" s="42">
        <v>6</v>
      </c>
      <c r="G28" s="43">
        <v>38.625</v>
      </c>
      <c r="H28" s="42">
        <v>6</v>
      </c>
      <c r="I28" s="205">
        <v>6</v>
      </c>
      <c r="J28" s="201">
        <v>0</v>
      </c>
      <c r="K28" s="43">
        <v>34.5</v>
      </c>
      <c r="L28" s="44">
        <v>6</v>
      </c>
      <c r="M28" s="52">
        <f t="shared" si="0"/>
        <v>9.989583333333334</v>
      </c>
      <c r="N28" s="146">
        <f aca="true" t="shared" si="9" ref="N28:N58">F28+H28+J28+L28</f>
        <v>18</v>
      </c>
      <c r="O28" s="41">
        <v>10</v>
      </c>
      <c r="P28" s="42">
        <v>2</v>
      </c>
      <c r="Q28" s="43">
        <v>14.25</v>
      </c>
      <c r="R28" s="42">
        <v>2</v>
      </c>
      <c r="S28" s="43">
        <v>14</v>
      </c>
      <c r="T28" s="42">
        <v>2</v>
      </c>
      <c r="U28" s="43">
        <f t="shared" si="7"/>
        <v>14.125</v>
      </c>
      <c r="V28" s="44">
        <f t="shared" si="2"/>
        <v>4</v>
      </c>
      <c r="W28" s="45">
        <f t="shared" si="3"/>
        <v>12.75</v>
      </c>
      <c r="X28" s="101">
        <v>6</v>
      </c>
      <c r="Y28" s="41">
        <f t="shared" si="4"/>
        <v>144</v>
      </c>
      <c r="Z28" s="43">
        <f t="shared" si="5"/>
        <v>10.285714285714286</v>
      </c>
      <c r="AA28" s="44">
        <v>30</v>
      </c>
      <c r="AB28" s="393" t="s">
        <v>107</v>
      </c>
    </row>
    <row r="29" spans="2:28" ht="15">
      <c r="B29" s="75">
        <v>19</v>
      </c>
      <c r="C29" s="77" t="s">
        <v>165</v>
      </c>
      <c r="D29" s="117" t="s">
        <v>77</v>
      </c>
      <c r="E29" s="41">
        <v>38.25</v>
      </c>
      <c r="F29" s="42">
        <v>6</v>
      </c>
      <c r="G29" s="205">
        <v>26.25</v>
      </c>
      <c r="H29" s="201">
        <v>0</v>
      </c>
      <c r="I29" s="205">
        <v>18</v>
      </c>
      <c r="J29" s="201">
        <v>0</v>
      </c>
      <c r="K29" s="43">
        <v>30.1875</v>
      </c>
      <c r="L29" s="44">
        <v>6</v>
      </c>
      <c r="M29" s="52">
        <f t="shared" si="0"/>
        <v>9.390625</v>
      </c>
      <c r="N29" s="146">
        <f t="shared" si="9"/>
        <v>12</v>
      </c>
      <c r="O29" s="41">
        <v>13</v>
      </c>
      <c r="P29" s="42">
        <v>2</v>
      </c>
      <c r="Q29" s="43">
        <v>11</v>
      </c>
      <c r="R29" s="42">
        <v>2</v>
      </c>
      <c r="S29" s="43">
        <v>20</v>
      </c>
      <c r="T29" s="42">
        <v>2</v>
      </c>
      <c r="U29" s="43">
        <f t="shared" si="7"/>
        <v>15.5</v>
      </c>
      <c r="V29" s="44">
        <f t="shared" si="2"/>
        <v>4</v>
      </c>
      <c r="W29" s="45">
        <f t="shared" si="3"/>
        <v>14.666666666666666</v>
      </c>
      <c r="X29" s="101">
        <v>6</v>
      </c>
      <c r="Y29" s="41">
        <f t="shared" si="4"/>
        <v>141.1875</v>
      </c>
      <c r="Z29" s="43">
        <f t="shared" si="5"/>
        <v>10.084821428571429</v>
      </c>
      <c r="AA29" s="44">
        <v>30</v>
      </c>
      <c r="AB29" s="393" t="s">
        <v>107</v>
      </c>
    </row>
    <row r="30" spans="2:28" ht="15.75" thickBot="1">
      <c r="B30" s="89">
        <v>20</v>
      </c>
      <c r="C30" s="278" t="s">
        <v>518</v>
      </c>
      <c r="D30" s="279" t="s">
        <v>95</v>
      </c>
      <c r="E30" s="277">
        <v>37.25</v>
      </c>
      <c r="F30" s="280">
        <v>6</v>
      </c>
      <c r="G30" s="252">
        <v>31.125</v>
      </c>
      <c r="H30" s="280">
        <v>6</v>
      </c>
      <c r="I30" s="396">
        <v>12</v>
      </c>
      <c r="J30" s="397">
        <v>0</v>
      </c>
      <c r="K30" s="398">
        <v>33</v>
      </c>
      <c r="L30" s="399">
        <v>6</v>
      </c>
      <c r="M30" s="400">
        <f t="shared" si="0"/>
        <v>9.447916666666666</v>
      </c>
      <c r="N30" s="259">
        <f t="shared" si="9"/>
        <v>18</v>
      </c>
      <c r="O30" s="277">
        <v>11.5</v>
      </c>
      <c r="P30" s="280">
        <v>2</v>
      </c>
      <c r="Q30" s="252">
        <v>12.75</v>
      </c>
      <c r="R30" s="280">
        <v>2</v>
      </c>
      <c r="S30" s="252">
        <v>18</v>
      </c>
      <c r="T30" s="280">
        <v>2</v>
      </c>
      <c r="U30" s="252">
        <f t="shared" si="7"/>
        <v>15.375</v>
      </c>
      <c r="V30" s="401">
        <f t="shared" si="2"/>
        <v>4</v>
      </c>
      <c r="W30" s="400">
        <f t="shared" si="3"/>
        <v>14.083333333333334</v>
      </c>
      <c r="X30" s="259">
        <v>6</v>
      </c>
      <c r="Y30" s="277">
        <f t="shared" si="4"/>
        <v>140.25</v>
      </c>
      <c r="Z30" s="252">
        <f t="shared" si="5"/>
        <v>10.017857142857142</v>
      </c>
      <c r="AA30" s="401">
        <v>30</v>
      </c>
      <c r="AB30" s="402" t="s">
        <v>107</v>
      </c>
    </row>
    <row r="31" spans="2:28" ht="15">
      <c r="B31" s="390">
        <v>21</v>
      </c>
      <c r="C31" s="98" t="s">
        <v>133</v>
      </c>
      <c r="D31" s="116" t="s">
        <v>96</v>
      </c>
      <c r="E31" s="32">
        <v>32.5</v>
      </c>
      <c r="F31" s="33">
        <v>6</v>
      </c>
      <c r="G31" s="34">
        <v>36.75</v>
      </c>
      <c r="H31" s="33">
        <v>6</v>
      </c>
      <c r="I31" s="204">
        <v>10.5</v>
      </c>
      <c r="J31" s="267">
        <v>0</v>
      </c>
      <c r="K31" s="34">
        <v>32.4375</v>
      </c>
      <c r="L31" s="35">
        <v>6</v>
      </c>
      <c r="M31" s="284">
        <f t="shared" si="0"/>
        <v>9.348958333333334</v>
      </c>
      <c r="N31" s="145">
        <f t="shared" si="9"/>
        <v>18</v>
      </c>
      <c r="O31" s="405">
        <v>9</v>
      </c>
      <c r="P31" s="267">
        <v>0</v>
      </c>
      <c r="Q31" s="34">
        <v>12.25</v>
      </c>
      <c r="R31" s="33">
        <v>2</v>
      </c>
      <c r="S31" s="34">
        <v>14</v>
      </c>
      <c r="T31" s="33">
        <v>2</v>
      </c>
      <c r="U31" s="34">
        <f t="shared" si="7"/>
        <v>13.125</v>
      </c>
      <c r="V31" s="35">
        <f t="shared" si="2"/>
        <v>4</v>
      </c>
      <c r="W31" s="36">
        <f t="shared" si="3"/>
        <v>11.75</v>
      </c>
      <c r="X31" s="106">
        <v>6</v>
      </c>
      <c r="Y31" s="32">
        <f t="shared" si="4"/>
        <v>134.3125</v>
      </c>
      <c r="Z31" s="88">
        <f t="shared" si="5"/>
        <v>9.59375</v>
      </c>
      <c r="AA31" s="83">
        <f aca="true" t="shared" si="10" ref="AA31:AA52">N31+X31</f>
        <v>24</v>
      </c>
      <c r="AB31" s="406" t="s">
        <v>488</v>
      </c>
    </row>
    <row r="32" spans="2:28" ht="15">
      <c r="B32" s="390">
        <v>22</v>
      </c>
      <c r="C32" s="99" t="s">
        <v>185</v>
      </c>
      <c r="D32" s="117" t="s">
        <v>186</v>
      </c>
      <c r="E32" s="41">
        <v>37.5</v>
      </c>
      <c r="F32" s="42">
        <v>6</v>
      </c>
      <c r="G32" s="43">
        <v>31.5</v>
      </c>
      <c r="H32" s="42">
        <v>6</v>
      </c>
      <c r="I32" s="205">
        <v>19.5</v>
      </c>
      <c r="J32" s="201">
        <v>0</v>
      </c>
      <c r="K32" s="205">
        <v>25.125</v>
      </c>
      <c r="L32" s="263">
        <v>0</v>
      </c>
      <c r="M32" s="52">
        <f t="shared" si="0"/>
        <v>9.46875</v>
      </c>
      <c r="N32" s="146">
        <f t="shared" si="9"/>
        <v>12</v>
      </c>
      <c r="O32" s="264">
        <v>5</v>
      </c>
      <c r="P32" s="201">
        <v>0</v>
      </c>
      <c r="Q32" s="43">
        <v>14.25</v>
      </c>
      <c r="R32" s="42">
        <v>2</v>
      </c>
      <c r="S32" s="43">
        <v>17</v>
      </c>
      <c r="T32" s="42">
        <v>2</v>
      </c>
      <c r="U32" s="43">
        <f t="shared" si="7"/>
        <v>15.625</v>
      </c>
      <c r="V32" s="44">
        <f t="shared" si="2"/>
        <v>4</v>
      </c>
      <c r="W32" s="45">
        <f t="shared" si="3"/>
        <v>12.083333333333334</v>
      </c>
      <c r="X32" s="101">
        <v>6</v>
      </c>
      <c r="Y32" s="41">
        <f t="shared" si="4"/>
        <v>134.25</v>
      </c>
      <c r="Z32" s="50">
        <f t="shared" si="5"/>
        <v>9.589285714285714</v>
      </c>
      <c r="AA32" s="51">
        <f t="shared" si="10"/>
        <v>18</v>
      </c>
      <c r="AB32" s="394" t="s">
        <v>488</v>
      </c>
    </row>
    <row r="33" spans="2:28" ht="15">
      <c r="B33" s="389">
        <v>23</v>
      </c>
      <c r="C33" s="99" t="s">
        <v>125</v>
      </c>
      <c r="D33" s="117" t="s">
        <v>126</v>
      </c>
      <c r="E33" s="264">
        <v>22.25</v>
      </c>
      <c r="F33" s="201">
        <v>0</v>
      </c>
      <c r="G33" s="43">
        <v>32.625</v>
      </c>
      <c r="H33" s="42">
        <v>6</v>
      </c>
      <c r="I33" s="205">
        <v>11.25</v>
      </c>
      <c r="J33" s="201">
        <v>0</v>
      </c>
      <c r="K33" s="43">
        <v>42.375</v>
      </c>
      <c r="L33" s="44">
        <v>6</v>
      </c>
      <c r="M33" s="52">
        <f t="shared" si="0"/>
        <v>9.041666666666666</v>
      </c>
      <c r="N33" s="146">
        <f t="shared" si="9"/>
        <v>12</v>
      </c>
      <c r="O33" s="264">
        <v>9</v>
      </c>
      <c r="P33" s="201">
        <v>0</v>
      </c>
      <c r="Q33" s="43">
        <v>13.25</v>
      </c>
      <c r="R33" s="42">
        <v>2</v>
      </c>
      <c r="S33" s="43">
        <v>17</v>
      </c>
      <c r="T33" s="42">
        <v>2</v>
      </c>
      <c r="U33" s="43">
        <f t="shared" si="7"/>
        <v>15.125</v>
      </c>
      <c r="V33" s="44">
        <f t="shared" si="2"/>
        <v>4</v>
      </c>
      <c r="W33" s="45">
        <f t="shared" si="3"/>
        <v>13.083333333333334</v>
      </c>
      <c r="X33" s="101">
        <v>6</v>
      </c>
      <c r="Y33" s="41">
        <f t="shared" si="4"/>
        <v>132.625</v>
      </c>
      <c r="Z33" s="50">
        <f t="shared" si="5"/>
        <v>9.473214285714286</v>
      </c>
      <c r="AA33" s="51">
        <f t="shared" si="10"/>
        <v>18</v>
      </c>
      <c r="AB33" s="394" t="s">
        <v>488</v>
      </c>
    </row>
    <row r="34" spans="2:28" ht="15">
      <c r="B34" s="389">
        <v>24</v>
      </c>
      <c r="C34" s="99" t="s">
        <v>137</v>
      </c>
      <c r="D34" s="117" t="s">
        <v>138</v>
      </c>
      <c r="E34" s="264">
        <v>16.5</v>
      </c>
      <c r="F34" s="201">
        <v>0</v>
      </c>
      <c r="G34" s="43">
        <v>37.125</v>
      </c>
      <c r="H34" s="42">
        <v>6</v>
      </c>
      <c r="I34" s="205">
        <v>12</v>
      </c>
      <c r="J34" s="201">
        <v>0</v>
      </c>
      <c r="K34" s="43">
        <v>30</v>
      </c>
      <c r="L34" s="44">
        <v>6</v>
      </c>
      <c r="M34" s="52">
        <f t="shared" si="0"/>
        <v>7.96875</v>
      </c>
      <c r="N34" s="146">
        <f t="shared" si="9"/>
        <v>12</v>
      </c>
      <c r="O34" s="41">
        <v>16.5</v>
      </c>
      <c r="P34" s="42">
        <v>2</v>
      </c>
      <c r="Q34" s="43">
        <v>15</v>
      </c>
      <c r="R34" s="42">
        <v>2</v>
      </c>
      <c r="S34" s="43">
        <v>16</v>
      </c>
      <c r="T34" s="42">
        <v>2</v>
      </c>
      <c r="U34" s="43">
        <f t="shared" si="7"/>
        <v>15.5</v>
      </c>
      <c r="V34" s="44">
        <f t="shared" si="2"/>
        <v>4</v>
      </c>
      <c r="W34" s="45">
        <f t="shared" si="3"/>
        <v>15.833333333333334</v>
      </c>
      <c r="X34" s="101">
        <v>6</v>
      </c>
      <c r="Y34" s="41">
        <f t="shared" si="4"/>
        <v>127.625</v>
      </c>
      <c r="Z34" s="50">
        <f t="shared" si="5"/>
        <v>9.116071428571429</v>
      </c>
      <c r="AA34" s="51">
        <f t="shared" si="10"/>
        <v>18</v>
      </c>
      <c r="AB34" s="394" t="s">
        <v>488</v>
      </c>
    </row>
    <row r="35" spans="2:28" ht="15">
      <c r="B35" s="390">
        <v>25</v>
      </c>
      <c r="C35" s="99" t="s">
        <v>109</v>
      </c>
      <c r="D35" s="117" t="s">
        <v>110</v>
      </c>
      <c r="E35" s="41">
        <v>30.5</v>
      </c>
      <c r="F35" s="42">
        <v>6</v>
      </c>
      <c r="G35" s="43">
        <v>30.375</v>
      </c>
      <c r="H35" s="42">
        <v>6</v>
      </c>
      <c r="I35" s="205">
        <v>9</v>
      </c>
      <c r="J35" s="201">
        <v>0</v>
      </c>
      <c r="K35" s="43">
        <v>33.75</v>
      </c>
      <c r="L35" s="44">
        <v>6</v>
      </c>
      <c r="M35" s="52">
        <f t="shared" si="0"/>
        <v>8.635416666666666</v>
      </c>
      <c r="N35" s="146">
        <f t="shared" si="9"/>
        <v>18</v>
      </c>
      <c r="O35" s="264">
        <v>8.5</v>
      </c>
      <c r="P35" s="201">
        <v>0</v>
      </c>
      <c r="Q35" s="43">
        <v>10</v>
      </c>
      <c r="R35" s="42">
        <v>2</v>
      </c>
      <c r="S35" s="43">
        <v>18</v>
      </c>
      <c r="T35" s="42">
        <v>2</v>
      </c>
      <c r="U35" s="43">
        <f t="shared" si="7"/>
        <v>14</v>
      </c>
      <c r="V35" s="44">
        <f t="shared" si="2"/>
        <v>4</v>
      </c>
      <c r="W35" s="45">
        <f t="shared" si="3"/>
        <v>12.166666666666666</v>
      </c>
      <c r="X35" s="101">
        <v>6</v>
      </c>
      <c r="Y35" s="41">
        <f t="shared" si="4"/>
        <v>126.125</v>
      </c>
      <c r="Z35" s="50">
        <f t="shared" si="5"/>
        <v>9.008928571428571</v>
      </c>
      <c r="AA35" s="51">
        <f t="shared" si="10"/>
        <v>24</v>
      </c>
      <c r="AB35" s="394" t="s">
        <v>488</v>
      </c>
    </row>
    <row r="36" spans="2:28" ht="15">
      <c r="B36" s="389">
        <v>26</v>
      </c>
      <c r="C36" s="99" t="s">
        <v>119</v>
      </c>
      <c r="D36" s="117" t="s">
        <v>120</v>
      </c>
      <c r="E36" s="264">
        <v>28.5</v>
      </c>
      <c r="F36" s="201">
        <v>0</v>
      </c>
      <c r="G36" s="43">
        <v>34.875</v>
      </c>
      <c r="H36" s="42">
        <v>6</v>
      </c>
      <c r="I36" s="205">
        <v>9</v>
      </c>
      <c r="J36" s="201">
        <v>0</v>
      </c>
      <c r="K36" s="43">
        <v>30</v>
      </c>
      <c r="L36" s="44">
        <v>6</v>
      </c>
      <c r="M36" s="52">
        <f t="shared" si="0"/>
        <v>8.53125</v>
      </c>
      <c r="N36" s="146">
        <f t="shared" si="9"/>
        <v>12</v>
      </c>
      <c r="O36" s="264">
        <v>9</v>
      </c>
      <c r="P36" s="201">
        <v>0</v>
      </c>
      <c r="Q36" s="43">
        <v>11.5</v>
      </c>
      <c r="R36" s="42">
        <v>2</v>
      </c>
      <c r="S36" s="205">
        <v>8</v>
      </c>
      <c r="T36" s="201">
        <v>0</v>
      </c>
      <c r="U36" s="50">
        <f t="shared" si="7"/>
        <v>9.75</v>
      </c>
      <c r="V36" s="51">
        <f t="shared" si="2"/>
        <v>2</v>
      </c>
      <c r="W36" s="52">
        <f t="shared" si="3"/>
        <v>9.5</v>
      </c>
      <c r="X36" s="146">
        <f>P36+R36+T36</f>
        <v>2</v>
      </c>
      <c r="Y36" s="41">
        <f t="shared" si="4"/>
        <v>121.125</v>
      </c>
      <c r="Z36" s="50">
        <f t="shared" si="5"/>
        <v>8.651785714285714</v>
      </c>
      <c r="AA36" s="51">
        <f t="shared" si="10"/>
        <v>14</v>
      </c>
      <c r="AB36" s="394" t="s">
        <v>488</v>
      </c>
    </row>
    <row r="37" spans="2:28" ht="15">
      <c r="B37" s="389">
        <v>27</v>
      </c>
      <c r="C37" s="99" t="s">
        <v>146</v>
      </c>
      <c r="D37" s="117" t="s">
        <v>147</v>
      </c>
      <c r="E37" s="264">
        <v>24</v>
      </c>
      <c r="F37" s="201">
        <v>0</v>
      </c>
      <c r="G37" s="205">
        <v>26.25</v>
      </c>
      <c r="H37" s="201">
        <v>0</v>
      </c>
      <c r="I37" s="205">
        <v>12</v>
      </c>
      <c r="J37" s="201">
        <v>0</v>
      </c>
      <c r="K37" s="43">
        <v>30</v>
      </c>
      <c r="L37" s="44">
        <v>6</v>
      </c>
      <c r="M37" s="52">
        <f t="shared" si="0"/>
        <v>7.6875</v>
      </c>
      <c r="N37" s="146">
        <f t="shared" si="9"/>
        <v>6</v>
      </c>
      <c r="O37" s="264">
        <v>8</v>
      </c>
      <c r="P37" s="201">
        <v>0</v>
      </c>
      <c r="Q37" s="205">
        <v>7</v>
      </c>
      <c r="R37" s="201">
        <v>0</v>
      </c>
      <c r="S37" s="43">
        <v>10</v>
      </c>
      <c r="T37" s="42">
        <v>2</v>
      </c>
      <c r="U37" s="50">
        <f t="shared" si="7"/>
        <v>8.5</v>
      </c>
      <c r="V37" s="51">
        <f t="shared" si="2"/>
        <v>2</v>
      </c>
      <c r="W37" s="52">
        <f t="shared" si="3"/>
        <v>8.333333333333334</v>
      </c>
      <c r="X37" s="146">
        <f>P37+R37+T37</f>
        <v>2</v>
      </c>
      <c r="Y37" s="41">
        <f t="shared" si="4"/>
        <v>108.75</v>
      </c>
      <c r="Z37" s="50">
        <f t="shared" si="5"/>
        <v>7.767857142857143</v>
      </c>
      <c r="AA37" s="51">
        <f t="shared" si="10"/>
        <v>8</v>
      </c>
      <c r="AB37" s="394" t="s">
        <v>488</v>
      </c>
    </row>
    <row r="38" spans="2:28" ht="15">
      <c r="B38" s="390">
        <v>28</v>
      </c>
      <c r="C38" s="99" t="s">
        <v>143</v>
      </c>
      <c r="D38" s="117" t="s">
        <v>144</v>
      </c>
      <c r="E38" s="264">
        <v>24.25</v>
      </c>
      <c r="F38" s="201">
        <v>0</v>
      </c>
      <c r="G38" s="205">
        <v>19.875</v>
      </c>
      <c r="H38" s="201">
        <v>0</v>
      </c>
      <c r="I38" s="205">
        <v>8.25</v>
      </c>
      <c r="J38" s="201">
        <v>0</v>
      </c>
      <c r="K38" s="43">
        <v>33.1875</v>
      </c>
      <c r="L38" s="44">
        <v>6</v>
      </c>
      <c r="M38" s="52">
        <f t="shared" si="0"/>
        <v>7.130208333333333</v>
      </c>
      <c r="N38" s="146">
        <f t="shared" si="9"/>
        <v>6</v>
      </c>
      <c r="O38" s="264">
        <v>7.5</v>
      </c>
      <c r="P38" s="201">
        <v>0</v>
      </c>
      <c r="Q38" s="43">
        <v>11.75</v>
      </c>
      <c r="R38" s="42">
        <v>2</v>
      </c>
      <c r="S38" s="43">
        <v>19</v>
      </c>
      <c r="T38" s="42">
        <v>2</v>
      </c>
      <c r="U38" s="43">
        <f t="shared" si="7"/>
        <v>15.375</v>
      </c>
      <c r="V38" s="44">
        <f t="shared" si="2"/>
        <v>4</v>
      </c>
      <c r="W38" s="45">
        <f t="shared" si="3"/>
        <v>12.75</v>
      </c>
      <c r="X38" s="101">
        <v>6</v>
      </c>
      <c r="Y38" s="41">
        <f t="shared" si="4"/>
        <v>108.4375</v>
      </c>
      <c r="Z38" s="50">
        <f t="shared" si="5"/>
        <v>7.745535714285714</v>
      </c>
      <c r="AA38" s="51">
        <f t="shared" si="10"/>
        <v>12</v>
      </c>
      <c r="AB38" s="394" t="s">
        <v>488</v>
      </c>
    </row>
    <row r="39" spans="2:28" ht="15">
      <c r="B39" s="389">
        <v>29</v>
      </c>
      <c r="C39" s="99" t="s">
        <v>117</v>
      </c>
      <c r="D39" s="117" t="s">
        <v>118</v>
      </c>
      <c r="E39" s="264">
        <v>21</v>
      </c>
      <c r="F39" s="201">
        <v>0</v>
      </c>
      <c r="G39" s="205">
        <v>26.625</v>
      </c>
      <c r="H39" s="201">
        <v>0</v>
      </c>
      <c r="I39" s="205">
        <v>9</v>
      </c>
      <c r="J39" s="201">
        <v>0</v>
      </c>
      <c r="K39" s="205">
        <v>26.625</v>
      </c>
      <c r="L39" s="263">
        <v>0</v>
      </c>
      <c r="M39" s="52">
        <f t="shared" si="0"/>
        <v>6.9375</v>
      </c>
      <c r="N39" s="146">
        <f t="shared" si="9"/>
        <v>0</v>
      </c>
      <c r="O39" s="41">
        <v>13</v>
      </c>
      <c r="P39" s="42">
        <v>2</v>
      </c>
      <c r="Q39" s="43">
        <v>10.25</v>
      </c>
      <c r="R39" s="42">
        <v>2</v>
      </c>
      <c r="S39" s="43">
        <v>12</v>
      </c>
      <c r="T39" s="42">
        <v>2</v>
      </c>
      <c r="U39" s="43">
        <f t="shared" si="7"/>
        <v>11.125</v>
      </c>
      <c r="V39" s="44">
        <f t="shared" si="2"/>
        <v>4</v>
      </c>
      <c r="W39" s="45">
        <f t="shared" si="3"/>
        <v>11.75</v>
      </c>
      <c r="X39" s="101">
        <v>6</v>
      </c>
      <c r="Y39" s="41">
        <f t="shared" si="4"/>
        <v>107.375</v>
      </c>
      <c r="Z39" s="50">
        <f t="shared" si="5"/>
        <v>7.669642857142857</v>
      </c>
      <c r="AA39" s="51">
        <f t="shared" si="10"/>
        <v>6</v>
      </c>
      <c r="AB39" s="394" t="s">
        <v>488</v>
      </c>
    </row>
    <row r="40" spans="2:28" ht="15">
      <c r="B40" s="389">
        <v>30</v>
      </c>
      <c r="C40" s="99" t="s">
        <v>177</v>
      </c>
      <c r="D40" s="117" t="s">
        <v>178</v>
      </c>
      <c r="E40" s="264">
        <v>21.25</v>
      </c>
      <c r="F40" s="201">
        <v>0</v>
      </c>
      <c r="G40" s="205">
        <v>23.625</v>
      </c>
      <c r="H40" s="201">
        <v>0</v>
      </c>
      <c r="I40" s="205">
        <v>4.5</v>
      </c>
      <c r="J40" s="201">
        <v>0</v>
      </c>
      <c r="K40" s="43">
        <v>30</v>
      </c>
      <c r="L40" s="44">
        <v>6</v>
      </c>
      <c r="M40" s="52">
        <f t="shared" si="0"/>
        <v>6.614583333333333</v>
      </c>
      <c r="N40" s="146">
        <f t="shared" si="9"/>
        <v>6</v>
      </c>
      <c r="O40" s="41">
        <v>14.5</v>
      </c>
      <c r="P40" s="42">
        <v>2</v>
      </c>
      <c r="Q40" s="43">
        <v>12.25</v>
      </c>
      <c r="R40" s="42">
        <v>2</v>
      </c>
      <c r="S40" s="43">
        <v>14</v>
      </c>
      <c r="T40" s="42">
        <v>2</v>
      </c>
      <c r="U40" s="43">
        <f t="shared" si="7"/>
        <v>13.125</v>
      </c>
      <c r="V40" s="44">
        <f t="shared" si="2"/>
        <v>4</v>
      </c>
      <c r="W40" s="45">
        <f t="shared" si="3"/>
        <v>13.583333333333334</v>
      </c>
      <c r="X40" s="101">
        <v>6</v>
      </c>
      <c r="Y40" s="41">
        <f t="shared" si="4"/>
        <v>107</v>
      </c>
      <c r="Z40" s="50">
        <f t="shared" si="5"/>
        <v>7.642857142857143</v>
      </c>
      <c r="AA40" s="51">
        <f t="shared" si="10"/>
        <v>12</v>
      </c>
      <c r="AB40" s="394" t="s">
        <v>488</v>
      </c>
    </row>
    <row r="41" spans="2:28" ht="15">
      <c r="B41" s="390">
        <v>31</v>
      </c>
      <c r="C41" s="99" t="s">
        <v>145</v>
      </c>
      <c r="D41" s="117" t="s">
        <v>140</v>
      </c>
      <c r="E41" s="41">
        <v>35</v>
      </c>
      <c r="F41" s="42">
        <v>6</v>
      </c>
      <c r="G41" s="205">
        <v>12.75</v>
      </c>
      <c r="H41" s="201">
        <v>0</v>
      </c>
      <c r="I41" s="205">
        <v>9</v>
      </c>
      <c r="J41" s="201">
        <v>0</v>
      </c>
      <c r="K41" s="205">
        <v>26.0625</v>
      </c>
      <c r="L41" s="263">
        <v>0</v>
      </c>
      <c r="M41" s="52">
        <f t="shared" si="0"/>
        <v>6.901041666666667</v>
      </c>
      <c r="N41" s="146">
        <f t="shared" si="9"/>
        <v>6</v>
      </c>
      <c r="O41" s="264">
        <v>7</v>
      </c>
      <c r="P41" s="201">
        <v>0</v>
      </c>
      <c r="Q41" s="43">
        <v>12.75</v>
      </c>
      <c r="R41" s="42">
        <v>2</v>
      </c>
      <c r="S41" s="43">
        <v>15</v>
      </c>
      <c r="T41" s="42">
        <v>2</v>
      </c>
      <c r="U41" s="43">
        <f t="shared" si="7"/>
        <v>13.875</v>
      </c>
      <c r="V41" s="44">
        <f t="shared" si="2"/>
        <v>4</v>
      </c>
      <c r="W41" s="45">
        <f t="shared" si="3"/>
        <v>11.583333333333334</v>
      </c>
      <c r="X41" s="101">
        <v>6</v>
      </c>
      <c r="Y41" s="41">
        <f t="shared" si="4"/>
        <v>103.6875</v>
      </c>
      <c r="Z41" s="50">
        <f t="shared" si="5"/>
        <v>7.40625</v>
      </c>
      <c r="AA41" s="51">
        <f t="shared" si="10"/>
        <v>12</v>
      </c>
      <c r="AB41" s="394" t="s">
        <v>488</v>
      </c>
    </row>
    <row r="42" spans="2:28" ht="15">
      <c r="B42" s="389">
        <v>32</v>
      </c>
      <c r="C42" s="99" t="s">
        <v>159</v>
      </c>
      <c r="D42" s="117" t="s">
        <v>160</v>
      </c>
      <c r="E42" s="264">
        <v>22.25</v>
      </c>
      <c r="F42" s="201">
        <v>0</v>
      </c>
      <c r="G42" s="205">
        <v>29.25</v>
      </c>
      <c r="H42" s="201">
        <v>0</v>
      </c>
      <c r="I42" s="205">
        <v>4.5</v>
      </c>
      <c r="J42" s="201">
        <v>0</v>
      </c>
      <c r="K42" s="205">
        <v>24.1875</v>
      </c>
      <c r="L42" s="263">
        <v>0</v>
      </c>
      <c r="M42" s="52">
        <f t="shared" si="0"/>
        <v>6.682291666666667</v>
      </c>
      <c r="N42" s="146">
        <f t="shared" si="9"/>
        <v>0</v>
      </c>
      <c r="O42" s="264">
        <v>8</v>
      </c>
      <c r="P42" s="201">
        <v>0</v>
      </c>
      <c r="Q42" s="43">
        <v>11</v>
      </c>
      <c r="R42" s="42">
        <v>2</v>
      </c>
      <c r="S42" s="43">
        <v>15.5</v>
      </c>
      <c r="T42" s="42">
        <v>2</v>
      </c>
      <c r="U42" s="43">
        <f t="shared" si="7"/>
        <v>13.25</v>
      </c>
      <c r="V42" s="44">
        <f t="shared" si="2"/>
        <v>4</v>
      </c>
      <c r="W42" s="45">
        <f t="shared" si="3"/>
        <v>11.5</v>
      </c>
      <c r="X42" s="101">
        <v>6</v>
      </c>
      <c r="Y42" s="41">
        <f t="shared" si="4"/>
        <v>101.4375</v>
      </c>
      <c r="Z42" s="50">
        <f t="shared" si="5"/>
        <v>7.245535714285714</v>
      </c>
      <c r="AA42" s="51">
        <f t="shared" si="10"/>
        <v>6</v>
      </c>
      <c r="AB42" s="394" t="s">
        <v>488</v>
      </c>
    </row>
    <row r="43" spans="2:28" ht="15">
      <c r="B43" s="389">
        <v>33</v>
      </c>
      <c r="C43" s="99" t="s">
        <v>522</v>
      </c>
      <c r="D43" s="117" t="s">
        <v>176</v>
      </c>
      <c r="E43" s="264">
        <v>23.5</v>
      </c>
      <c r="F43" s="201">
        <v>0</v>
      </c>
      <c r="G43" s="376">
        <v>31.5</v>
      </c>
      <c r="H43" s="377">
        <v>6</v>
      </c>
      <c r="I43" s="205">
        <v>13.5</v>
      </c>
      <c r="J43" s="201">
        <v>0</v>
      </c>
      <c r="K43" s="43">
        <v>30</v>
      </c>
      <c r="L43" s="44">
        <v>6</v>
      </c>
      <c r="M43" s="52">
        <f t="shared" si="0"/>
        <v>8.208333333333334</v>
      </c>
      <c r="N43" s="146">
        <f t="shared" si="9"/>
        <v>12</v>
      </c>
      <c r="O43" s="41">
        <v>13.5</v>
      </c>
      <c r="P43" s="42">
        <v>2</v>
      </c>
      <c r="Q43" s="43">
        <v>12</v>
      </c>
      <c r="R43" s="42">
        <v>2</v>
      </c>
      <c r="S43" s="205">
        <v>5</v>
      </c>
      <c r="T43" s="201">
        <v>0</v>
      </c>
      <c r="U43" s="50">
        <f t="shared" si="7"/>
        <v>8.5</v>
      </c>
      <c r="V43" s="51">
        <f t="shared" si="2"/>
        <v>2</v>
      </c>
      <c r="W43" s="45">
        <f t="shared" si="3"/>
        <v>10.166666666666666</v>
      </c>
      <c r="X43" s="101">
        <v>6</v>
      </c>
      <c r="Y43" s="41">
        <f t="shared" si="4"/>
        <v>120.5</v>
      </c>
      <c r="Z43" s="50">
        <f t="shared" si="5"/>
        <v>8.607142857142858</v>
      </c>
      <c r="AA43" s="51">
        <f t="shared" si="10"/>
        <v>18</v>
      </c>
      <c r="AB43" s="394" t="s">
        <v>488</v>
      </c>
    </row>
    <row r="44" spans="2:28" ht="15">
      <c r="B44" s="390">
        <v>34</v>
      </c>
      <c r="C44" s="99" t="s">
        <v>521</v>
      </c>
      <c r="D44" s="117" t="s">
        <v>79</v>
      </c>
      <c r="E44" s="264">
        <v>10.89</v>
      </c>
      <c r="F44" s="201">
        <v>0</v>
      </c>
      <c r="G44" s="205">
        <v>11.25</v>
      </c>
      <c r="H44" s="201">
        <v>0</v>
      </c>
      <c r="I44" s="205">
        <v>15</v>
      </c>
      <c r="J44" s="201">
        <v>0</v>
      </c>
      <c r="K44" s="43">
        <v>30.57</v>
      </c>
      <c r="L44" s="44">
        <v>6</v>
      </c>
      <c r="M44" s="52">
        <f t="shared" si="0"/>
        <v>5.642500000000001</v>
      </c>
      <c r="N44" s="146">
        <f t="shared" si="9"/>
        <v>6</v>
      </c>
      <c r="O44" s="41">
        <v>15</v>
      </c>
      <c r="P44" s="42">
        <v>2</v>
      </c>
      <c r="Q44" s="43">
        <v>13.75</v>
      </c>
      <c r="R44" s="42">
        <v>2</v>
      </c>
      <c r="S44" s="43">
        <v>12</v>
      </c>
      <c r="T44" s="42">
        <v>2</v>
      </c>
      <c r="U44" s="43">
        <v>12.875</v>
      </c>
      <c r="V44" s="44">
        <f t="shared" si="2"/>
        <v>4</v>
      </c>
      <c r="W44" s="45">
        <f t="shared" si="3"/>
        <v>13.583333333333334</v>
      </c>
      <c r="X44" s="101">
        <v>6</v>
      </c>
      <c r="Y44" s="41">
        <f t="shared" si="4"/>
        <v>95.58500000000001</v>
      </c>
      <c r="Z44" s="50">
        <f t="shared" si="5"/>
        <v>6.827500000000001</v>
      </c>
      <c r="AA44" s="51">
        <f t="shared" si="10"/>
        <v>12</v>
      </c>
      <c r="AB44" s="394" t="s">
        <v>488</v>
      </c>
    </row>
    <row r="45" spans="2:28" ht="15">
      <c r="B45" s="389">
        <v>35</v>
      </c>
      <c r="C45" s="99" t="s">
        <v>123</v>
      </c>
      <c r="D45" s="117" t="s">
        <v>124</v>
      </c>
      <c r="E45" s="264">
        <v>15.75</v>
      </c>
      <c r="F45" s="201">
        <v>0</v>
      </c>
      <c r="G45" s="205">
        <v>15.375</v>
      </c>
      <c r="H45" s="201">
        <v>0</v>
      </c>
      <c r="I45" s="205">
        <v>6.75</v>
      </c>
      <c r="J45" s="201">
        <v>0</v>
      </c>
      <c r="K45" s="205">
        <v>22.875</v>
      </c>
      <c r="L45" s="263">
        <v>0</v>
      </c>
      <c r="M45" s="52">
        <f t="shared" si="0"/>
        <v>5.0625</v>
      </c>
      <c r="N45" s="146">
        <f t="shared" si="9"/>
        <v>0</v>
      </c>
      <c r="O45" s="41">
        <v>13</v>
      </c>
      <c r="P45" s="42">
        <v>2</v>
      </c>
      <c r="Q45" s="43">
        <v>15</v>
      </c>
      <c r="R45" s="42">
        <v>2</v>
      </c>
      <c r="S45" s="43">
        <v>17</v>
      </c>
      <c r="T45" s="42">
        <v>2</v>
      </c>
      <c r="U45" s="43">
        <f aca="true" t="shared" si="11" ref="U45:U58">SUM(Q45+S45)/2</f>
        <v>16</v>
      </c>
      <c r="V45" s="44">
        <f t="shared" si="2"/>
        <v>4</v>
      </c>
      <c r="W45" s="45">
        <f t="shared" si="3"/>
        <v>15</v>
      </c>
      <c r="X45" s="101">
        <v>6</v>
      </c>
      <c r="Y45" s="41">
        <f t="shared" si="4"/>
        <v>89.75</v>
      </c>
      <c r="Z45" s="50">
        <f t="shared" si="5"/>
        <v>6.410714285714286</v>
      </c>
      <c r="AA45" s="51">
        <f t="shared" si="10"/>
        <v>6</v>
      </c>
      <c r="AB45" s="394" t="s">
        <v>488</v>
      </c>
    </row>
    <row r="46" spans="2:28" ht="15">
      <c r="B46" s="389">
        <v>36</v>
      </c>
      <c r="C46" s="99" t="s">
        <v>171</v>
      </c>
      <c r="D46" s="117" t="s">
        <v>95</v>
      </c>
      <c r="E46" s="264">
        <v>14.25</v>
      </c>
      <c r="F46" s="201">
        <v>0</v>
      </c>
      <c r="G46" s="205">
        <v>22.125</v>
      </c>
      <c r="H46" s="201">
        <v>0</v>
      </c>
      <c r="I46" s="205">
        <v>6</v>
      </c>
      <c r="J46" s="201">
        <v>0</v>
      </c>
      <c r="K46" s="205">
        <v>26.5</v>
      </c>
      <c r="L46" s="263">
        <v>0</v>
      </c>
      <c r="M46" s="52">
        <f t="shared" si="0"/>
        <v>5.739583333333333</v>
      </c>
      <c r="N46" s="146">
        <f t="shared" si="9"/>
        <v>0</v>
      </c>
      <c r="O46" s="264">
        <v>8.5</v>
      </c>
      <c r="P46" s="201">
        <v>0</v>
      </c>
      <c r="Q46" s="43">
        <v>14.5</v>
      </c>
      <c r="R46" s="42">
        <v>2</v>
      </c>
      <c r="S46" s="43">
        <v>10</v>
      </c>
      <c r="T46" s="42">
        <v>2</v>
      </c>
      <c r="U46" s="43">
        <f t="shared" si="11"/>
        <v>12.25</v>
      </c>
      <c r="V46" s="44">
        <f t="shared" si="2"/>
        <v>4</v>
      </c>
      <c r="W46" s="45">
        <f t="shared" si="3"/>
        <v>11</v>
      </c>
      <c r="X46" s="101">
        <v>6</v>
      </c>
      <c r="Y46" s="41">
        <f t="shared" si="4"/>
        <v>89.625</v>
      </c>
      <c r="Z46" s="50">
        <f t="shared" si="5"/>
        <v>6.401785714285714</v>
      </c>
      <c r="AA46" s="51">
        <f t="shared" si="10"/>
        <v>6</v>
      </c>
      <c r="AB46" s="394" t="s">
        <v>488</v>
      </c>
    </row>
    <row r="47" spans="2:28" ht="15">
      <c r="B47" s="390">
        <v>37</v>
      </c>
      <c r="C47" s="99" t="s">
        <v>129</v>
      </c>
      <c r="D47" s="117" t="s">
        <v>130</v>
      </c>
      <c r="E47" s="264">
        <v>20.75</v>
      </c>
      <c r="F47" s="201">
        <v>0</v>
      </c>
      <c r="G47" s="205">
        <v>19.5</v>
      </c>
      <c r="H47" s="201">
        <v>0</v>
      </c>
      <c r="I47" s="205">
        <v>4.5</v>
      </c>
      <c r="J47" s="201">
        <v>0</v>
      </c>
      <c r="K47" s="205">
        <v>21.375</v>
      </c>
      <c r="L47" s="263">
        <v>0</v>
      </c>
      <c r="M47" s="52">
        <f t="shared" si="0"/>
        <v>5.510416666666667</v>
      </c>
      <c r="N47" s="146">
        <f t="shared" si="9"/>
        <v>0</v>
      </c>
      <c r="O47" s="264">
        <v>6.5</v>
      </c>
      <c r="P47" s="201">
        <v>0</v>
      </c>
      <c r="Q47" s="43">
        <v>11</v>
      </c>
      <c r="R47" s="42">
        <v>2</v>
      </c>
      <c r="S47" s="43">
        <v>14.5</v>
      </c>
      <c r="T47" s="42">
        <v>2</v>
      </c>
      <c r="U47" s="43">
        <f t="shared" si="11"/>
        <v>12.75</v>
      </c>
      <c r="V47" s="44">
        <f t="shared" si="2"/>
        <v>4</v>
      </c>
      <c r="W47" s="45">
        <f t="shared" si="3"/>
        <v>10.666666666666666</v>
      </c>
      <c r="X47" s="101">
        <v>6</v>
      </c>
      <c r="Y47" s="41">
        <f t="shared" si="4"/>
        <v>85.375</v>
      </c>
      <c r="Z47" s="50">
        <f t="shared" si="5"/>
        <v>6.098214285714286</v>
      </c>
      <c r="AA47" s="51">
        <f t="shared" si="10"/>
        <v>6</v>
      </c>
      <c r="AB47" s="394" t="s">
        <v>488</v>
      </c>
    </row>
    <row r="48" spans="2:28" ht="15">
      <c r="B48" s="389">
        <v>38</v>
      </c>
      <c r="C48" s="99" t="s">
        <v>520</v>
      </c>
      <c r="D48" s="117" t="s">
        <v>170</v>
      </c>
      <c r="E48" s="264">
        <v>18.75</v>
      </c>
      <c r="F48" s="201">
        <v>0</v>
      </c>
      <c r="G48" s="374">
        <v>25.5</v>
      </c>
      <c r="H48" s="375">
        <v>0</v>
      </c>
      <c r="I48" s="205">
        <v>4.5</v>
      </c>
      <c r="J48" s="201">
        <v>0</v>
      </c>
      <c r="K48" s="205">
        <v>24.75</v>
      </c>
      <c r="L48" s="263">
        <v>0</v>
      </c>
      <c r="M48" s="52">
        <f t="shared" si="0"/>
        <v>6.125</v>
      </c>
      <c r="N48" s="146">
        <f t="shared" si="9"/>
        <v>0</v>
      </c>
      <c r="O48" s="41">
        <v>10.5</v>
      </c>
      <c r="P48" s="42">
        <v>2</v>
      </c>
      <c r="Q48" s="43">
        <v>17.75</v>
      </c>
      <c r="R48" s="42">
        <v>2</v>
      </c>
      <c r="S48" s="43">
        <v>12.5</v>
      </c>
      <c r="T48" s="42">
        <v>2</v>
      </c>
      <c r="U48" s="43">
        <f t="shared" si="11"/>
        <v>15.125</v>
      </c>
      <c r="V48" s="44">
        <f t="shared" si="2"/>
        <v>4</v>
      </c>
      <c r="W48" s="45">
        <f t="shared" si="3"/>
        <v>13.583333333333334</v>
      </c>
      <c r="X48" s="101">
        <v>6</v>
      </c>
      <c r="Y48" s="41">
        <f t="shared" si="4"/>
        <v>99.125</v>
      </c>
      <c r="Z48" s="50">
        <f t="shared" si="5"/>
        <v>7.080357142857143</v>
      </c>
      <c r="AA48" s="51">
        <f t="shared" si="10"/>
        <v>6</v>
      </c>
      <c r="AB48" s="394" t="s">
        <v>488</v>
      </c>
    </row>
    <row r="49" spans="2:28" ht="15">
      <c r="B49" s="389">
        <v>39</v>
      </c>
      <c r="C49" s="99" t="s">
        <v>163</v>
      </c>
      <c r="D49" s="117" t="s">
        <v>164</v>
      </c>
      <c r="E49" s="264">
        <v>17.75</v>
      </c>
      <c r="F49" s="201">
        <v>0</v>
      </c>
      <c r="G49" s="205">
        <v>16.875</v>
      </c>
      <c r="H49" s="201">
        <v>0</v>
      </c>
      <c r="I49" s="205">
        <v>3</v>
      </c>
      <c r="J49" s="201">
        <v>0</v>
      </c>
      <c r="K49" s="205">
        <v>24.1875</v>
      </c>
      <c r="L49" s="263">
        <v>0</v>
      </c>
      <c r="M49" s="52">
        <f t="shared" si="0"/>
        <v>5.151041666666667</v>
      </c>
      <c r="N49" s="146">
        <f t="shared" si="9"/>
        <v>0</v>
      </c>
      <c r="O49" s="41">
        <v>10</v>
      </c>
      <c r="P49" s="42">
        <v>2</v>
      </c>
      <c r="Q49" s="205">
        <v>7.25</v>
      </c>
      <c r="R49" s="201">
        <v>0</v>
      </c>
      <c r="S49" s="43">
        <v>10</v>
      </c>
      <c r="T49" s="42">
        <v>2</v>
      </c>
      <c r="U49" s="50">
        <f t="shared" si="11"/>
        <v>8.625</v>
      </c>
      <c r="V49" s="51">
        <f t="shared" si="2"/>
        <v>2</v>
      </c>
      <c r="W49" s="52">
        <f t="shared" si="3"/>
        <v>9.083333333333334</v>
      </c>
      <c r="X49" s="146">
        <f>P49+R49+T49</f>
        <v>4</v>
      </c>
      <c r="Y49" s="41">
        <f t="shared" si="4"/>
        <v>80.4375</v>
      </c>
      <c r="Z49" s="50">
        <f t="shared" si="5"/>
        <v>5.745535714285714</v>
      </c>
      <c r="AA49" s="51">
        <f t="shared" si="10"/>
        <v>4</v>
      </c>
      <c r="AB49" s="394" t="s">
        <v>488</v>
      </c>
    </row>
    <row r="50" spans="2:28" ht="15">
      <c r="B50" s="390">
        <v>40</v>
      </c>
      <c r="C50" s="99" t="s">
        <v>111</v>
      </c>
      <c r="D50" s="117" t="s">
        <v>112</v>
      </c>
      <c r="E50" s="264">
        <v>14</v>
      </c>
      <c r="F50" s="201">
        <v>0</v>
      </c>
      <c r="G50" s="205">
        <v>13.5</v>
      </c>
      <c r="H50" s="201">
        <v>0</v>
      </c>
      <c r="I50" s="205">
        <v>9.75</v>
      </c>
      <c r="J50" s="201">
        <v>0</v>
      </c>
      <c r="K50" s="205">
        <v>22.875</v>
      </c>
      <c r="L50" s="263">
        <v>0</v>
      </c>
      <c r="M50" s="52">
        <f t="shared" si="0"/>
        <v>5.010416666666667</v>
      </c>
      <c r="N50" s="146">
        <f t="shared" si="9"/>
        <v>0</v>
      </c>
      <c r="O50" s="41">
        <v>11</v>
      </c>
      <c r="P50" s="42">
        <v>2</v>
      </c>
      <c r="Q50" s="43">
        <v>10.75</v>
      </c>
      <c r="R50" s="42">
        <v>2</v>
      </c>
      <c r="S50" s="205">
        <v>7</v>
      </c>
      <c r="T50" s="201">
        <v>0</v>
      </c>
      <c r="U50" s="50">
        <f t="shared" si="11"/>
        <v>8.875</v>
      </c>
      <c r="V50" s="51">
        <f t="shared" si="2"/>
        <v>2</v>
      </c>
      <c r="W50" s="52">
        <f t="shared" si="3"/>
        <v>9.583333333333334</v>
      </c>
      <c r="X50" s="146">
        <f>P50+R50+T50</f>
        <v>4</v>
      </c>
      <c r="Y50" s="41">
        <f t="shared" si="4"/>
        <v>80</v>
      </c>
      <c r="Z50" s="50">
        <f t="shared" si="5"/>
        <v>5.714285714285714</v>
      </c>
      <c r="AA50" s="51">
        <f t="shared" si="10"/>
        <v>4</v>
      </c>
      <c r="AB50" s="394" t="s">
        <v>488</v>
      </c>
    </row>
    <row r="51" spans="2:28" ht="15">
      <c r="B51" s="389">
        <v>41</v>
      </c>
      <c r="C51" s="99" t="s">
        <v>156</v>
      </c>
      <c r="D51" s="117" t="s">
        <v>89</v>
      </c>
      <c r="E51" s="264">
        <v>16.75</v>
      </c>
      <c r="F51" s="201">
        <v>0</v>
      </c>
      <c r="G51" s="205">
        <v>5.25</v>
      </c>
      <c r="H51" s="201">
        <v>0</v>
      </c>
      <c r="I51" s="205">
        <v>5.25</v>
      </c>
      <c r="J51" s="201">
        <v>0</v>
      </c>
      <c r="K51" s="205">
        <v>15.1875</v>
      </c>
      <c r="L51" s="263">
        <v>0</v>
      </c>
      <c r="M51" s="52">
        <f t="shared" si="0"/>
        <v>3.5364583333333335</v>
      </c>
      <c r="N51" s="146">
        <f t="shared" si="9"/>
        <v>0</v>
      </c>
      <c r="O51" s="41">
        <v>10</v>
      </c>
      <c r="P51" s="42">
        <v>2</v>
      </c>
      <c r="Q51" s="205">
        <v>7.25</v>
      </c>
      <c r="R51" s="201">
        <v>0</v>
      </c>
      <c r="S51" s="205">
        <v>7</v>
      </c>
      <c r="T51" s="201">
        <v>0</v>
      </c>
      <c r="U51" s="50">
        <f t="shared" si="11"/>
        <v>7.125</v>
      </c>
      <c r="V51" s="51">
        <f t="shared" si="2"/>
        <v>0</v>
      </c>
      <c r="W51" s="52">
        <f t="shared" si="3"/>
        <v>8.083333333333334</v>
      </c>
      <c r="X51" s="146">
        <f>P51+R51+T51</f>
        <v>2</v>
      </c>
      <c r="Y51" s="41">
        <f t="shared" si="4"/>
        <v>59.5625</v>
      </c>
      <c r="Z51" s="50">
        <f t="shared" si="5"/>
        <v>4.254464285714286</v>
      </c>
      <c r="AA51" s="51">
        <f t="shared" si="10"/>
        <v>2</v>
      </c>
      <c r="AB51" s="394" t="s">
        <v>488</v>
      </c>
    </row>
    <row r="52" spans="2:28" ht="15.75" thickBot="1">
      <c r="B52" s="391">
        <v>42</v>
      </c>
      <c r="C52" s="100" t="s">
        <v>519</v>
      </c>
      <c r="D52" s="118" t="s">
        <v>158</v>
      </c>
      <c r="E52" s="266">
        <v>6.5</v>
      </c>
      <c r="F52" s="203">
        <v>0</v>
      </c>
      <c r="G52" s="372">
        <v>24</v>
      </c>
      <c r="H52" s="373">
        <v>0</v>
      </c>
      <c r="I52" s="207">
        <v>3</v>
      </c>
      <c r="J52" s="203">
        <v>0</v>
      </c>
      <c r="K52" s="207">
        <v>24</v>
      </c>
      <c r="L52" s="265">
        <v>0</v>
      </c>
      <c r="M52" s="216">
        <f t="shared" si="0"/>
        <v>4.791666666666667</v>
      </c>
      <c r="N52" s="147">
        <f t="shared" si="9"/>
        <v>0</v>
      </c>
      <c r="O52" s="266">
        <v>5</v>
      </c>
      <c r="P52" s="203">
        <v>0</v>
      </c>
      <c r="Q52" s="207">
        <v>9.75</v>
      </c>
      <c r="R52" s="203">
        <v>0</v>
      </c>
      <c r="S52" s="207">
        <v>4</v>
      </c>
      <c r="T52" s="203">
        <v>0</v>
      </c>
      <c r="U52" s="57">
        <f t="shared" si="11"/>
        <v>6.875</v>
      </c>
      <c r="V52" s="58">
        <f t="shared" si="2"/>
        <v>0</v>
      </c>
      <c r="W52" s="216">
        <f t="shared" si="3"/>
        <v>6.25</v>
      </c>
      <c r="X52" s="147">
        <f>P52+R52+T52</f>
        <v>0</v>
      </c>
      <c r="Y52" s="102">
        <f t="shared" si="4"/>
        <v>69.375</v>
      </c>
      <c r="Z52" s="57">
        <f t="shared" si="5"/>
        <v>4.955357142857143</v>
      </c>
      <c r="AA52" s="58">
        <f t="shared" si="10"/>
        <v>0</v>
      </c>
      <c r="AB52" s="407" t="s">
        <v>488</v>
      </c>
    </row>
    <row r="53" spans="2:28" ht="15">
      <c r="B53" s="390">
        <v>43</v>
      </c>
      <c r="C53" s="403" t="s">
        <v>115</v>
      </c>
      <c r="D53" s="294" t="s">
        <v>116</v>
      </c>
      <c r="E53" s="304" t="s">
        <v>485</v>
      </c>
      <c r="F53" s="188"/>
      <c r="G53" s="199" t="s">
        <v>485</v>
      </c>
      <c r="H53" s="188"/>
      <c r="I53" s="199" t="s">
        <v>485</v>
      </c>
      <c r="J53" s="188"/>
      <c r="K53" s="199" t="s">
        <v>485</v>
      </c>
      <c r="L53" s="191"/>
      <c r="M53" s="230" t="e">
        <f t="shared" si="0"/>
        <v>#VALUE!</v>
      </c>
      <c r="N53" s="189">
        <f t="shared" si="9"/>
        <v>0</v>
      </c>
      <c r="O53" s="304" t="s">
        <v>485</v>
      </c>
      <c r="P53" s="188"/>
      <c r="Q53" s="199" t="s">
        <v>485</v>
      </c>
      <c r="R53" s="188"/>
      <c r="S53" s="199" t="s">
        <v>485</v>
      </c>
      <c r="T53" s="188"/>
      <c r="U53" s="231" t="e">
        <f t="shared" si="11"/>
        <v>#VALUE!</v>
      </c>
      <c r="V53" s="191"/>
      <c r="W53" s="230" t="e">
        <f t="shared" si="3"/>
        <v>#VALUE!</v>
      </c>
      <c r="X53" s="189">
        <f aca="true" t="shared" si="12" ref="X53:X58">P53+R53+T53+V53</f>
        <v>0</v>
      </c>
      <c r="Y53" s="190" t="e">
        <f t="shared" si="4"/>
        <v>#VALUE!</v>
      </c>
      <c r="Z53" s="231" t="e">
        <f t="shared" si="5"/>
        <v>#VALUE!</v>
      </c>
      <c r="AA53" s="191"/>
      <c r="AB53" s="404"/>
    </row>
    <row r="54" spans="2:28" ht="15">
      <c r="B54" s="389">
        <v>44</v>
      </c>
      <c r="C54" s="99" t="s">
        <v>134</v>
      </c>
      <c r="D54" s="117" t="s">
        <v>120</v>
      </c>
      <c r="E54" s="162" t="s">
        <v>485</v>
      </c>
      <c r="F54" s="42"/>
      <c r="G54" s="165" t="s">
        <v>485</v>
      </c>
      <c r="H54" s="42"/>
      <c r="I54" s="165" t="s">
        <v>485</v>
      </c>
      <c r="J54" s="42"/>
      <c r="K54" s="165" t="s">
        <v>485</v>
      </c>
      <c r="L54" s="44"/>
      <c r="M54" s="45" t="e">
        <f t="shared" si="0"/>
        <v>#VALUE!</v>
      </c>
      <c r="N54" s="101">
        <f t="shared" si="9"/>
        <v>0</v>
      </c>
      <c r="O54" s="162" t="s">
        <v>485</v>
      </c>
      <c r="P54" s="42"/>
      <c r="Q54" s="165" t="s">
        <v>485</v>
      </c>
      <c r="R54" s="42"/>
      <c r="S54" s="165" t="s">
        <v>485</v>
      </c>
      <c r="T54" s="42"/>
      <c r="U54" s="43" t="e">
        <f t="shared" si="11"/>
        <v>#VALUE!</v>
      </c>
      <c r="V54" s="44"/>
      <c r="W54" s="45" t="e">
        <f t="shared" si="3"/>
        <v>#VALUE!</v>
      </c>
      <c r="X54" s="101">
        <f t="shared" si="12"/>
        <v>0</v>
      </c>
      <c r="Y54" s="41" t="e">
        <f t="shared" si="4"/>
        <v>#VALUE!</v>
      </c>
      <c r="Z54" s="43" t="e">
        <f t="shared" si="5"/>
        <v>#VALUE!</v>
      </c>
      <c r="AA54" s="44"/>
      <c r="AB54" s="393"/>
    </row>
    <row r="55" spans="2:28" ht="15">
      <c r="B55" s="389">
        <v>45</v>
      </c>
      <c r="C55" s="99" t="s">
        <v>141</v>
      </c>
      <c r="D55" s="117" t="s">
        <v>142</v>
      </c>
      <c r="E55" s="162" t="s">
        <v>485</v>
      </c>
      <c r="F55" s="42"/>
      <c r="G55" s="165" t="s">
        <v>485</v>
      </c>
      <c r="H55" s="42"/>
      <c r="I55" s="165" t="s">
        <v>485</v>
      </c>
      <c r="J55" s="42"/>
      <c r="K55" s="165" t="s">
        <v>485</v>
      </c>
      <c r="L55" s="44"/>
      <c r="M55" s="45" t="e">
        <f t="shared" si="0"/>
        <v>#VALUE!</v>
      </c>
      <c r="N55" s="101">
        <f t="shared" si="9"/>
        <v>0</v>
      </c>
      <c r="O55" s="162" t="s">
        <v>485</v>
      </c>
      <c r="P55" s="42"/>
      <c r="Q55" s="165" t="s">
        <v>485</v>
      </c>
      <c r="R55" s="42"/>
      <c r="S55" s="165" t="s">
        <v>485</v>
      </c>
      <c r="T55" s="42"/>
      <c r="U55" s="43" t="e">
        <f t="shared" si="11"/>
        <v>#VALUE!</v>
      </c>
      <c r="V55" s="44"/>
      <c r="W55" s="45" t="e">
        <f t="shared" si="3"/>
        <v>#VALUE!</v>
      </c>
      <c r="X55" s="101">
        <f t="shared" si="12"/>
        <v>0</v>
      </c>
      <c r="Y55" s="41" t="e">
        <f t="shared" si="4"/>
        <v>#VALUE!</v>
      </c>
      <c r="Z55" s="43" t="e">
        <f t="shared" si="5"/>
        <v>#VALUE!</v>
      </c>
      <c r="AA55" s="44"/>
      <c r="AB55" s="393"/>
    </row>
    <row r="56" spans="2:28" ht="15">
      <c r="B56" s="390">
        <v>46</v>
      </c>
      <c r="C56" s="99" t="s">
        <v>154</v>
      </c>
      <c r="D56" s="117" t="s">
        <v>155</v>
      </c>
      <c r="E56" s="162" t="s">
        <v>485</v>
      </c>
      <c r="F56" s="42"/>
      <c r="G56" s="165" t="s">
        <v>485</v>
      </c>
      <c r="H56" s="42"/>
      <c r="I56" s="165" t="s">
        <v>485</v>
      </c>
      <c r="J56" s="42"/>
      <c r="K56" s="165" t="s">
        <v>485</v>
      </c>
      <c r="L56" s="44"/>
      <c r="M56" s="45" t="e">
        <f t="shared" si="0"/>
        <v>#VALUE!</v>
      </c>
      <c r="N56" s="101">
        <f t="shared" si="9"/>
        <v>0</v>
      </c>
      <c r="O56" s="162" t="s">
        <v>485</v>
      </c>
      <c r="P56" s="42"/>
      <c r="Q56" s="165" t="s">
        <v>485</v>
      </c>
      <c r="R56" s="42"/>
      <c r="S56" s="165" t="s">
        <v>485</v>
      </c>
      <c r="T56" s="42"/>
      <c r="U56" s="43" t="e">
        <f t="shared" si="11"/>
        <v>#VALUE!</v>
      </c>
      <c r="V56" s="44"/>
      <c r="W56" s="45" t="e">
        <f t="shared" si="3"/>
        <v>#VALUE!</v>
      </c>
      <c r="X56" s="101">
        <f t="shared" si="12"/>
        <v>0</v>
      </c>
      <c r="Y56" s="41" t="e">
        <f t="shared" si="4"/>
        <v>#VALUE!</v>
      </c>
      <c r="Z56" s="43" t="e">
        <f t="shared" si="5"/>
        <v>#VALUE!</v>
      </c>
      <c r="AA56" s="44"/>
      <c r="AB56" s="393"/>
    </row>
    <row r="57" spans="2:28" ht="15">
      <c r="B57" s="389">
        <v>47</v>
      </c>
      <c r="C57" s="99" t="s">
        <v>172</v>
      </c>
      <c r="D57" s="117" t="s">
        <v>173</v>
      </c>
      <c r="E57" s="162" t="s">
        <v>485</v>
      </c>
      <c r="F57" s="42"/>
      <c r="G57" s="165" t="s">
        <v>485</v>
      </c>
      <c r="H57" s="42"/>
      <c r="I57" s="165" t="s">
        <v>485</v>
      </c>
      <c r="J57" s="42"/>
      <c r="K57" s="165" t="s">
        <v>485</v>
      </c>
      <c r="L57" s="44"/>
      <c r="M57" s="45" t="e">
        <f t="shared" si="0"/>
        <v>#VALUE!</v>
      </c>
      <c r="N57" s="101">
        <f t="shared" si="9"/>
        <v>0</v>
      </c>
      <c r="O57" s="162" t="s">
        <v>485</v>
      </c>
      <c r="P57" s="42"/>
      <c r="Q57" s="165" t="s">
        <v>485</v>
      </c>
      <c r="R57" s="42"/>
      <c r="S57" s="165" t="s">
        <v>485</v>
      </c>
      <c r="T57" s="42"/>
      <c r="U57" s="43" t="e">
        <f t="shared" si="11"/>
        <v>#VALUE!</v>
      </c>
      <c r="V57" s="44"/>
      <c r="W57" s="45" t="e">
        <f t="shared" si="3"/>
        <v>#VALUE!</v>
      </c>
      <c r="X57" s="101">
        <f t="shared" si="12"/>
        <v>0</v>
      </c>
      <c r="Y57" s="41" t="e">
        <f t="shared" si="4"/>
        <v>#VALUE!</v>
      </c>
      <c r="Z57" s="43" t="e">
        <f t="shared" si="5"/>
        <v>#VALUE!</v>
      </c>
      <c r="AA57" s="44"/>
      <c r="AB57" s="393"/>
    </row>
    <row r="58" spans="2:28" ht="15.75" thickBot="1">
      <c r="B58" s="391">
        <v>48</v>
      </c>
      <c r="C58" s="100" t="s">
        <v>179</v>
      </c>
      <c r="D58" s="118" t="s">
        <v>78</v>
      </c>
      <c r="E58" s="209" t="s">
        <v>485</v>
      </c>
      <c r="F58" s="108"/>
      <c r="G58" s="184" t="s">
        <v>485</v>
      </c>
      <c r="H58" s="108"/>
      <c r="I58" s="184" t="s">
        <v>485</v>
      </c>
      <c r="J58" s="108"/>
      <c r="K58" s="184" t="s">
        <v>485</v>
      </c>
      <c r="L58" s="94"/>
      <c r="M58" s="107" t="e">
        <f t="shared" si="0"/>
        <v>#VALUE!</v>
      </c>
      <c r="N58" s="109">
        <f t="shared" si="9"/>
        <v>0</v>
      </c>
      <c r="O58" s="209" t="s">
        <v>485</v>
      </c>
      <c r="P58" s="108"/>
      <c r="Q58" s="184" t="s">
        <v>485</v>
      </c>
      <c r="R58" s="108"/>
      <c r="S58" s="184" t="s">
        <v>485</v>
      </c>
      <c r="T58" s="108"/>
      <c r="U58" s="93" t="e">
        <f t="shared" si="11"/>
        <v>#VALUE!</v>
      </c>
      <c r="V58" s="94"/>
      <c r="W58" s="107" t="e">
        <f t="shared" si="3"/>
        <v>#VALUE!</v>
      </c>
      <c r="X58" s="109">
        <f t="shared" si="12"/>
        <v>0</v>
      </c>
      <c r="Y58" s="102" t="e">
        <f t="shared" si="4"/>
        <v>#VALUE!</v>
      </c>
      <c r="Z58" s="93" t="e">
        <f t="shared" si="5"/>
        <v>#VALUE!</v>
      </c>
      <c r="AA58" s="94"/>
      <c r="AB58" s="395"/>
    </row>
    <row r="59" spans="3:21" ht="21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3:21" ht="21">
      <c r="C60" s="7" t="s">
        <v>72</v>
      </c>
      <c r="D60" s="6"/>
      <c r="E60" s="137" t="s">
        <v>15</v>
      </c>
      <c r="F60" s="6"/>
      <c r="G60" s="6"/>
      <c r="H60" s="6"/>
      <c r="I60" s="6"/>
      <c r="J60" s="6"/>
      <c r="K60" s="6"/>
      <c r="L60" s="6"/>
      <c r="M60" s="14" t="s">
        <v>508</v>
      </c>
      <c r="N60" s="6"/>
      <c r="O60" s="9"/>
      <c r="P60" s="9"/>
      <c r="Q60" s="9"/>
      <c r="R60" s="6"/>
      <c r="S60" s="6"/>
      <c r="T60" s="6"/>
      <c r="U60" s="6"/>
    </row>
    <row r="61" spans="3:21" ht="21">
      <c r="C61" s="6"/>
      <c r="D61" s="6"/>
      <c r="E61" s="6"/>
      <c r="F61" s="6"/>
      <c r="G61" s="6"/>
      <c r="H61" s="6"/>
      <c r="I61" s="6"/>
      <c r="J61" s="6"/>
      <c r="K61" s="6"/>
      <c r="L61" s="6"/>
      <c r="M61" s="9"/>
      <c r="N61" s="9"/>
      <c r="O61" s="9"/>
      <c r="P61" s="9"/>
      <c r="Q61" s="9"/>
      <c r="R61" s="6"/>
      <c r="S61" s="6"/>
      <c r="T61" s="6"/>
      <c r="U61" s="6"/>
    </row>
    <row r="62" spans="3:26" ht="21">
      <c r="C62" s="7" t="s">
        <v>73</v>
      </c>
      <c r="E62" s="137" t="s">
        <v>189</v>
      </c>
      <c r="F62" s="6"/>
      <c r="G62" s="6"/>
      <c r="H62" s="6"/>
      <c r="I62" s="6"/>
      <c r="J62" s="6"/>
      <c r="K62" s="6"/>
      <c r="L62" s="6"/>
      <c r="M62" s="11" t="s">
        <v>67</v>
      </c>
      <c r="N62" s="10"/>
      <c r="O62" s="10"/>
      <c r="P62" s="10"/>
      <c r="Q62" s="9"/>
      <c r="R62" s="6"/>
      <c r="S62" s="6"/>
      <c r="T62" s="6"/>
      <c r="U62" s="12" t="s">
        <v>68</v>
      </c>
      <c r="V62" s="13"/>
      <c r="W62" s="13"/>
      <c r="X62" s="13"/>
      <c r="Y62" s="13"/>
      <c r="Z62" s="13"/>
    </row>
    <row r="63" spans="3:26" ht="21">
      <c r="C63" s="7"/>
      <c r="E63" s="137" t="s">
        <v>190</v>
      </c>
      <c r="H63" s="6"/>
      <c r="I63" s="6"/>
      <c r="J63" s="6"/>
      <c r="K63" s="6"/>
      <c r="L63" s="6"/>
      <c r="M63" s="9"/>
      <c r="N63" s="9" t="s">
        <v>18</v>
      </c>
      <c r="O63" s="9"/>
      <c r="P63" s="9"/>
      <c r="Q63" s="9"/>
      <c r="R63" s="6"/>
      <c r="S63" s="6"/>
      <c r="T63" s="6"/>
      <c r="U63" s="13"/>
      <c r="V63" s="12" t="s">
        <v>69</v>
      </c>
      <c r="W63" s="13"/>
      <c r="X63" s="13"/>
      <c r="Y63" s="13"/>
      <c r="Z63" s="13"/>
    </row>
    <row r="64" spans="3:22" ht="21">
      <c r="C64" s="6"/>
      <c r="E64" s="137" t="s">
        <v>191</v>
      </c>
      <c r="F64" s="6"/>
      <c r="G64" s="6"/>
      <c r="H64" s="6"/>
      <c r="I64" s="6"/>
      <c r="J64" s="6"/>
      <c r="K64" s="6"/>
      <c r="L64" s="6"/>
      <c r="M64" s="9"/>
      <c r="O64" s="9"/>
      <c r="P64" s="9"/>
      <c r="Q64" s="9"/>
      <c r="R64" s="6"/>
      <c r="S64" s="6"/>
      <c r="T64" s="6"/>
      <c r="V64" s="9" t="s">
        <v>70</v>
      </c>
    </row>
    <row r="65" spans="5:20" ht="21">
      <c r="E65" s="137" t="s">
        <v>8</v>
      </c>
      <c r="F65" s="6"/>
      <c r="G65" s="6"/>
      <c r="N65" s="6"/>
      <c r="O65" s="6"/>
      <c r="P65" s="6"/>
      <c r="Q65" s="6"/>
      <c r="R65" s="6"/>
      <c r="S65" s="6"/>
      <c r="T65" s="6"/>
    </row>
    <row r="66" spans="3:20" ht="21">
      <c r="C66" s="6"/>
      <c r="E66" s="137" t="s">
        <v>15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3:21" ht="21">
      <c r="C67" s="6"/>
      <c r="E67" s="137" t="s">
        <v>188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3:13" ht="21">
      <c r="C68" s="6"/>
      <c r="D68" s="6"/>
      <c r="E68" s="137" t="s">
        <v>82</v>
      </c>
      <c r="F68" s="6"/>
      <c r="G68" s="6"/>
      <c r="H68" s="6"/>
      <c r="I68" s="6"/>
      <c r="J68" s="6"/>
      <c r="K68" s="6"/>
      <c r="L68" s="6"/>
      <c r="M68" s="6"/>
    </row>
    <row r="70" spans="3:5" ht="20.25">
      <c r="C70" s="12" t="s">
        <v>187</v>
      </c>
      <c r="D70" s="12"/>
      <c r="E70" s="13"/>
    </row>
    <row r="71" spans="3:7" ht="20.25">
      <c r="C71" s="12" t="s">
        <v>526</v>
      </c>
      <c r="D71" s="12"/>
      <c r="E71" s="13"/>
      <c r="F71" s="8"/>
      <c r="G71" s="8"/>
    </row>
    <row r="72" spans="3:7" ht="20.25">
      <c r="C72" s="12" t="s">
        <v>509</v>
      </c>
      <c r="D72" s="12"/>
      <c r="E72" s="13"/>
      <c r="F72" s="8"/>
      <c r="G72" s="8"/>
    </row>
  </sheetData>
  <sheetProtection formatCells="0" formatColumns="0" formatRows="0" insertColumns="0" insertRows="0" insertHyperlinks="0" deleteColumns="0" deleteRows="0" sort="0" autoFilter="0" pivotTables="0"/>
  <mergeCells count="3">
    <mergeCell ref="E9:N9"/>
    <mergeCell ref="O9:X9"/>
    <mergeCell ref="Y9:AA9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3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D51"/>
  <sheetViews>
    <sheetView zoomScale="70" zoomScaleNormal="70" zoomScalePageLayoutView="0" workbookViewId="0" topLeftCell="A11">
      <selection activeCell="D28" sqref="D28"/>
    </sheetView>
  </sheetViews>
  <sheetFormatPr defaultColWidth="11.421875" defaultRowHeight="15"/>
  <cols>
    <col min="1" max="1" width="3.7109375" style="18" customWidth="1"/>
    <col min="2" max="2" width="5.140625" style="18" customWidth="1"/>
    <col min="3" max="3" width="26.421875" style="18" customWidth="1"/>
    <col min="4" max="4" width="29.421875" style="18" customWidth="1"/>
    <col min="5" max="5" width="7.7109375" style="18" customWidth="1"/>
    <col min="6" max="6" width="4.8515625" style="18" customWidth="1"/>
    <col min="7" max="7" width="7.140625" style="18" customWidth="1"/>
    <col min="8" max="8" width="4.140625" style="18" customWidth="1"/>
    <col min="9" max="9" width="7.57421875" style="18" customWidth="1"/>
    <col min="10" max="10" width="5.421875" style="18" customWidth="1"/>
    <col min="11" max="11" width="8.28125" style="18" customWidth="1"/>
    <col min="12" max="12" width="4.28125" style="18" customWidth="1"/>
    <col min="13" max="13" width="6.7109375" style="18" customWidth="1"/>
    <col min="14" max="14" width="4.28125" style="18" customWidth="1"/>
    <col min="15" max="15" width="8.57421875" style="18" customWidth="1"/>
    <col min="16" max="16" width="4.421875" style="18" customWidth="1"/>
    <col min="17" max="17" width="6.7109375" style="18" customWidth="1"/>
    <col min="18" max="18" width="4.421875" style="18" customWidth="1"/>
    <col min="19" max="19" width="7.421875" style="18" customWidth="1"/>
    <col min="20" max="20" width="5.00390625" style="18" customWidth="1"/>
    <col min="21" max="21" width="7.57421875" style="18" customWidth="1"/>
    <col min="22" max="22" width="4.57421875" style="18" customWidth="1"/>
    <col min="23" max="23" width="8.7109375" style="18" customWidth="1"/>
    <col min="24" max="24" width="4.28125" style="18" customWidth="1"/>
    <col min="25" max="25" width="7.421875" style="18" customWidth="1"/>
    <col min="26" max="26" width="4.28125" style="18" customWidth="1"/>
    <col min="27" max="27" width="8.28125" style="18" customWidth="1"/>
    <col min="28" max="28" width="7.7109375" style="18" customWidth="1"/>
    <col min="29" max="29" width="6.28125" style="18" customWidth="1"/>
    <col min="30" max="30" width="11.8515625" style="18" customWidth="1"/>
    <col min="31" max="16384" width="11.421875" style="18" customWidth="1"/>
  </cols>
  <sheetData>
    <row r="1" spans="2:14" ht="1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4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7.25">
      <c r="B5" s="19"/>
      <c r="C5" s="19"/>
      <c r="D5" s="20" t="s">
        <v>493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7.25">
      <c r="B6" s="19"/>
      <c r="C6" s="19"/>
      <c r="D6" s="20" t="s">
        <v>264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7.25">
      <c r="B7" s="19"/>
      <c r="C7" s="19"/>
      <c r="D7" s="20" t="s">
        <v>17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5" thickBot="1">
      <c r="B8" s="19"/>
      <c r="C8" s="19"/>
      <c r="D8" s="19"/>
      <c r="E8" s="19"/>
      <c r="F8" s="19"/>
      <c r="G8" s="19"/>
      <c r="H8" s="19"/>
      <c r="I8" s="19"/>
      <c r="J8" s="19"/>
      <c r="K8" s="21"/>
      <c r="L8" s="19"/>
      <c r="M8" s="19"/>
      <c r="N8" s="19"/>
    </row>
    <row r="9" spans="2:30" ht="22.5" customHeight="1" thickBot="1">
      <c r="B9" s="22"/>
      <c r="C9" s="22"/>
      <c r="D9" s="22"/>
      <c r="E9" s="512" t="s">
        <v>32</v>
      </c>
      <c r="F9" s="513"/>
      <c r="G9" s="513"/>
      <c r="H9" s="513"/>
      <c r="I9" s="513"/>
      <c r="J9" s="514"/>
      <c r="K9" s="532" t="s">
        <v>22</v>
      </c>
      <c r="L9" s="533"/>
      <c r="M9" s="533"/>
      <c r="N9" s="534"/>
      <c r="O9" s="512" t="s">
        <v>28</v>
      </c>
      <c r="P9" s="513"/>
      <c r="Q9" s="513"/>
      <c r="R9" s="514"/>
      <c r="S9" s="512" t="s">
        <v>23</v>
      </c>
      <c r="T9" s="513"/>
      <c r="U9" s="513"/>
      <c r="V9" s="513"/>
      <c r="W9" s="513"/>
      <c r="X9" s="513"/>
      <c r="Y9" s="513"/>
      <c r="Z9" s="514"/>
      <c r="AA9" s="512" t="s">
        <v>24</v>
      </c>
      <c r="AB9" s="513"/>
      <c r="AC9" s="514"/>
      <c r="AD9" s="23"/>
    </row>
    <row r="10" spans="2:30" ht="239.25" customHeight="1" thickBot="1">
      <c r="B10" s="24" t="s">
        <v>0</v>
      </c>
      <c r="C10" s="25" t="s">
        <v>1</v>
      </c>
      <c r="D10" s="25" t="s">
        <v>31</v>
      </c>
      <c r="E10" s="26" t="s">
        <v>486</v>
      </c>
      <c r="F10" s="27" t="s">
        <v>35</v>
      </c>
      <c r="G10" s="27" t="s">
        <v>47</v>
      </c>
      <c r="H10" s="28" t="s">
        <v>36</v>
      </c>
      <c r="I10" s="29" t="s">
        <v>25</v>
      </c>
      <c r="J10" s="30" t="s">
        <v>53</v>
      </c>
      <c r="K10" s="26" t="s">
        <v>48</v>
      </c>
      <c r="L10" s="28" t="s">
        <v>36</v>
      </c>
      <c r="M10" s="29" t="s">
        <v>21</v>
      </c>
      <c r="N10" s="30" t="s">
        <v>54</v>
      </c>
      <c r="O10" s="26" t="s">
        <v>49</v>
      </c>
      <c r="P10" s="28" t="s">
        <v>37</v>
      </c>
      <c r="Q10" s="29" t="s">
        <v>27</v>
      </c>
      <c r="R10" s="30" t="s">
        <v>55</v>
      </c>
      <c r="S10" s="26" t="s">
        <v>50</v>
      </c>
      <c r="T10" s="27" t="s">
        <v>38</v>
      </c>
      <c r="U10" s="198" t="s">
        <v>3</v>
      </c>
      <c r="V10" s="27" t="s">
        <v>38</v>
      </c>
      <c r="W10" s="27" t="s">
        <v>51</v>
      </c>
      <c r="X10" s="28" t="s">
        <v>38</v>
      </c>
      <c r="Y10" s="29" t="s">
        <v>56</v>
      </c>
      <c r="Z10" s="30" t="s">
        <v>30</v>
      </c>
      <c r="AA10" s="26" t="s">
        <v>39</v>
      </c>
      <c r="AB10" s="27" t="s">
        <v>40</v>
      </c>
      <c r="AC10" s="28" t="s">
        <v>41</v>
      </c>
      <c r="AD10" s="31"/>
    </row>
    <row r="11" spans="2:30" ht="15">
      <c r="B11" s="270">
        <v>1</v>
      </c>
      <c r="C11" s="268" t="s">
        <v>450</v>
      </c>
      <c r="D11" s="157" t="s">
        <v>451</v>
      </c>
      <c r="E11" s="332">
        <v>31.5</v>
      </c>
      <c r="F11" s="333">
        <v>8</v>
      </c>
      <c r="G11" s="307">
        <v>39.75</v>
      </c>
      <c r="H11" s="308">
        <v>6</v>
      </c>
      <c r="I11" s="32">
        <f aca="true" t="shared" si="0" ref="I11:I37">(E11+G11)/6</f>
        <v>11.875</v>
      </c>
      <c r="J11" s="35">
        <v>14</v>
      </c>
      <c r="K11" s="36">
        <v>20</v>
      </c>
      <c r="L11" s="122">
        <v>6</v>
      </c>
      <c r="M11" s="38">
        <f aca="true" t="shared" si="1" ref="M11:M37">K11/2</f>
        <v>10</v>
      </c>
      <c r="N11" s="37">
        <f aca="true" t="shared" si="2" ref="N11:N37">L11</f>
        <v>6</v>
      </c>
      <c r="O11" s="119">
        <v>27</v>
      </c>
      <c r="P11" s="122">
        <v>4</v>
      </c>
      <c r="Q11" s="38">
        <f aca="true" t="shared" si="3" ref="Q11:Q37">O11/2</f>
        <v>13.5</v>
      </c>
      <c r="R11" s="37">
        <f aca="true" t="shared" si="4" ref="R11:R37">P11</f>
        <v>4</v>
      </c>
      <c r="S11" s="119">
        <v>11.5</v>
      </c>
      <c r="T11" s="39">
        <v>2</v>
      </c>
      <c r="U11" s="34">
        <v>14.5</v>
      </c>
      <c r="V11" s="39">
        <v>2</v>
      </c>
      <c r="W11" s="307">
        <v>17</v>
      </c>
      <c r="X11" s="308">
        <v>2</v>
      </c>
      <c r="Y11" s="32">
        <f aca="true" t="shared" si="5" ref="Y11:Y37">(S11+U11+W11)/3</f>
        <v>14.333333333333334</v>
      </c>
      <c r="Z11" s="35">
        <v>6</v>
      </c>
      <c r="AA11" s="119">
        <f aca="true" t="shared" si="6" ref="AA11:AA37">SUM(E11+G11+K11+O11+S11+U11+W11)</f>
        <v>161.25</v>
      </c>
      <c r="AB11" s="34">
        <f aca="true" t="shared" si="7" ref="AB11:AB37">SUM(AA11/13)</f>
        <v>12.403846153846153</v>
      </c>
      <c r="AC11" s="106">
        <v>30</v>
      </c>
      <c r="AD11" s="148" t="s">
        <v>107</v>
      </c>
    </row>
    <row r="12" spans="2:30" ht="15">
      <c r="B12" s="271">
        <v>2</v>
      </c>
      <c r="C12" s="269" t="s">
        <v>388</v>
      </c>
      <c r="D12" s="159" t="s">
        <v>77</v>
      </c>
      <c r="E12" s="200">
        <v>27</v>
      </c>
      <c r="F12" s="201">
        <v>0</v>
      </c>
      <c r="G12" s="273">
        <v>54</v>
      </c>
      <c r="H12" s="274">
        <v>6</v>
      </c>
      <c r="I12" s="41">
        <f t="shared" si="0"/>
        <v>13.5</v>
      </c>
      <c r="J12" s="44">
        <v>14</v>
      </c>
      <c r="K12" s="200">
        <v>16.5</v>
      </c>
      <c r="L12" s="206">
        <v>0</v>
      </c>
      <c r="M12" s="53">
        <f t="shared" si="1"/>
        <v>8.25</v>
      </c>
      <c r="N12" s="51">
        <f t="shared" si="2"/>
        <v>0</v>
      </c>
      <c r="O12" s="120">
        <v>29</v>
      </c>
      <c r="P12" s="123">
        <v>4</v>
      </c>
      <c r="Q12" s="47">
        <f t="shared" si="3"/>
        <v>14.5</v>
      </c>
      <c r="R12" s="46">
        <f t="shared" si="4"/>
        <v>4</v>
      </c>
      <c r="S12" s="120">
        <v>10</v>
      </c>
      <c r="T12" s="48">
        <v>2</v>
      </c>
      <c r="U12" s="43">
        <v>10</v>
      </c>
      <c r="V12" s="48">
        <v>2</v>
      </c>
      <c r="W12" s="49">
        <v>14</v>
      </c>
      <c r="X12" s="123">
        <v>2</v>
      </c>
      <c r="Y12" s="41">
        <f t="shared" si="5"/>
        <v>11.333333333333334</v>
      </c>
      <c r="Z12" s="44">
        <v>6</v>
      </c>
      <c r="AA12" s="120">
        <f t="shared" si="6"/>
        <v>160.5</v>
      </c>
      <c r="AB12" s="43">
        <f t="shared" si="7"/>
        <v>12.346153846153847</v>
      </c>
      <c r="AC12" s="101">
        <v>30</v>
      </c>
      <c r="AD12" s="149" t="s">
        <v>107</v>
      </c>
    </row>
    <row r="13" spans="2:30" ht="15">
      <c r="B13" s="271">
        <v>3</v>
      </c>
      <c r="C13" s="269" t="s">
        <v>480</v>
      </c>
      <c r="D13" s="159" t="s">
        <v>343</v>
      </c>
      <c r="E13" s="334">
        <v>33</v>
      </c>
      <c r="F13" s="335">
        <v>8</v>
      </c>
      <c r="G13" s="273">
        <v>40.5</v>
      </c>
      <c r="H13" s="274">
        <v>6</v>
      </c>
      <c r="I13" s="41">
        <f t="shared" si="0"/>
        <v>12.25</v>
      </c>
      <c r="J13" s="44">
        <v>14</v>
      </c>
      <c r="K13" s="200">
        <v>14.5</v>
      </c>
      <c r="L13" s="206">
        <v>0</v>
      </c>
      <c r="M13" s="53">
        <f t="shared" si="1"/>
        <v>7.25</v>
      </c>
      <c r="N13" s="51">
        <f t="shared" si="2"/>
        <v>0</v>
      </c>
      <c r="O13" s="120">
        <v>30</v>
      </c>
      <c r="P13" s="123">
        <v>4</v>
      </c>
      <c r="Q13" s="47">
        <f t="shared" si="3"/>
        <v>15</v>
      </c>
      <c r="R13" s="46">
        <f t="shared" si="4"/>
        <v>4</v>
      </c>
      <c r="S13" s="120">
        <v>17</v>
      </c>
      <c r="T13" s="48">
        <v>2</v>
      </c>
      <c r="U13" s="43">
        <v>10.5</v>
      </c>
      <c r="V13" s="48">
        <v>2</v>
      </c>
      <c r="W13" s="49">
        <v>13</v>
      </c>
      <c r="X13" s="123">
        <v>2</v>
      </c>
      <c r="Y13" s="41">
        <f t="shared" si="5"/>
        <v>13.5</v>
      </c>
      <c r="Z13" s="44">
        <f>T13+V13+X13</f>
        <v>6</v>
      </c>
      <c r="AA13" s="120">
        <f t="shared" si="6"/>
        <v>158.5</v>
      </c>
      <c r="AB13" s="43">
        <f t="shared" si="7"/>
        <v>12.192307692307692</v>
      </c>
      <c r="AC13" s="101">
        <v>30</v>
      </c>
      <c r="AD13" s="149" t="s">
        <v>107</v>
      </c>
    </row>
    <row r="14" spans="2:30" ht="15">
      <c r="B14" s="271">
        <v>4</v>
      </c>
      <c r="C14" s="269" t="s">
        <v>438</v>
      </c>
      <c r="D14" s="159" t="s">
        <v>220</v>
      </c>
      <c r="E14" s="45">
        <v>30</v>
      </c>
      <c r="F14" s="42">
        <v>8</v>
      </c>
      <c r="G14" s="273">
        <v>49.5</v>
      </c>
      <c r="H14" s="274">
        <v>6</v>
      </c>
      <c r="I14" s="41">
        <f t="shared" si="0"/>
        <v>13.25</v>
      </c>
      <c r="J14" s="44">
        <f>F14+H14</f>
        <v>14</v>
      </c>
      <c r="K14" s="200">
        <v>10</v>
      </c>
      <c r="L14" s="206">
        <v>0</v>
      </c>
      <c r="M14" s="53">
        <f t="shared" si="1"/>
        <v>5</v>
      </c>
      <c r="N14" s="51">
        <f t="shared" si="2"/>
        <v>0</v>
      </c>
      <c r="O14" s="120">
        <v>28.666666666666668</v>
      </c>
      <c r="P14" s="123">
        <v>4</v>
      </c>
      <c r="Q14" s="47">
        <f t="shared" si="3"/>
        <v>14.333333333333334</v>
      </c>
      <c r="R14" s="46">
        <f t="shared" si="4"/>
        <v>4</v>
      </c>
      <c r="S14" s="120">
        <v>12</v>
      </c>
      <c r="T14" s="48">
        <v>2</v>
      </c>
      <c r="U14" s="205">
        <v>5.5</v>
      </c>
      <c r="V14" s="201">
        <v>0</v>
      </c>
      <c r="W14" s="273">
        <v>19</v>
      </c>
      <c r="X14" s="274">
        <v>2</v>
      </c>
      <c r="Y14" s="41">
        <f t="shared" si="5"/>
        <v>12.166666666666666</v>
      </c>
      <c r="Z14" s="44">
        <v>6</v>
      </c>
      <c r="AA14" s="120">
        <f t="shared" si="6"/>
        <v>154.66666666666669</v>
      </c>
      <c r="AB14" s="43">
        <f t="shared" si="7"/>
        <v>11.8974358974359</v>
      </c>
      <c r="AC14" s="101">
        <v>30</v>
      </c>
      <c r="AD14" s="149" t="s">
        <v>107</v>
      </c>
    </row>
    <row r="15" spans="2:30" ht="15">
      <c r="B15" s="271">
        <v>5</v>
      </c>
      <c r="C15" s="269" t="s">
        <v>396</v>
      </c>
      <c r="D15" s="159" t="s">
        <v>397</v>
      </c>
      <c r="E15" s="200">
        <v>24.75</v>
      </c>
      <c r="F15" s="201">
        <v>0</v>
      </c>
      <c r="G15" s="273">
        <v>43.5</v>
      </c>
      <c r="H15" s="274">
        <v>6</v>
      </c>
      <c r="I15" s="41">
        <f t="shared" si="0"/>
        <v>11.375</v>
      </c>
      <c r="J15" s="44">
        <v>14</v>
      </c>
      <c r="K15" s="200">
        <v>18.5</v>
      </c>
      <c r="L15" s="206">
        <v>0</v>
      </c>
      <c r="M15" s="53">
        <f t="shared" si="1"/>
        <v>9.25</v>
      </c>
      <c r="N15" s="51">
        <f t="shared" si="2"/>
        <v>0</v>
      </c>
      <c r="O15" s="120">
        <v>34</v>
      </c>
      <c r="P15" s="123">
        <v>4</v>
      </c>
      <c r="Q15" s="47">
        <f t="shared" si="3"/>
        <v>17</v>
      </c>
      <c r="R15" s="46">
        <f t="shared" si="4"/>
        <v>4</v>
      </c>
      <c r="S15" s="200">
        <v>8</v>
      </c>
      <c r="T15" s="201">
        <v>0</v>
      </c>
      <c r="U15" s="43">
        <v>10</v>
      </c>
      <c r="V15" s="48">
        <v>2</v>
      </c>
      <c r="W15" s="273">
        <v>15</v>
      </c>
      <c r="X15" s="274">
        <v>2</v>
      </c>
      <c r="Y15" s="41">
        <f t="shared" si="5"/>
        <v>11</v>
      </c>
      <c r="Z15" s="44">
        <v>6</v>
      </c>
      <c r="AA15" s="120">
        <f t="shared" si="6"/>
        <v>153.75</v>
      </c>
      <c r="AB15" s="43">
        <f t="shared" si="7"/>
        <v>11.826923076923077</v>
      </c>
      <c r="AC15" s="101">
        <v>30</v>
      </c>
      <c r="AD15" s="149" t="s">
        <v>107</v>
      </c>
    </row>
    <row r="16" spans="2:30" ht="15">
      <c r="B16" s="271">
        <v>6</v>
      </c>
      <c r="C16" s="269" t="s">
        <v>371</v>
      </c>
      <c r="D16" s="159" t="s">
        <v>372</v>
      </c>
      <c r="E16" s="200">
        <v>28.5</v>
      </c>
      <c r="F16" s="201">
        <v>0</v>
      </c>
      <c r="G16" s="273">
        <v>43.5</v>
      </c>
      <c r="H16" s="274">
        <v>6</v>
      </c>
      <c r="I16" s="41">
        <f t="shared" si="0"/>
        <v>12</v>
      </c>
      <c r="J16" s="44">
        <v>14</v>
      </c>
      <c r="K16" s="200">
        <v>15</v>
      </c>
      <c r="L16" s="206">
        <v>0</v>
      </c>
      <c r="M16" s="53">
        <f t="shared" si="1"/>
        <v>7.5</v>
      </c>
      <c r="N16" s="51">
        <f t="shared" si="2"/>
        <v>0</v>
      </c>
      <c r="O16" s="120">
        <v>26.666666666666668</v>
      </c>
      <c r="P16" s="123">
        <v>4</v>
      </c>
      <c r="Q16" s="47">
        <f t="shared" si="3"/>
        <v>13.333333333333334</v>
      </c>
      <c r="R16" s="46">
        <f t="shared" si="4"/>
        <v>4</v>
      </c>
      <c r="S16" s="120">
        <v>13</v>
      </c>
      <c r="T16" s="48">
        <v>2</v>
      </c>
      <c r="U16" s="43">
        <v>12</v>
      </c>
      <c r="V16" s="48">
        <v>2</v>
      </c>
      <c r="W16" s="49">
        <v>15</v>
      </c>
      <c r="X16" s="123">
        <v>2</v>
      </c>
      <c r="Y16" s="41">
        <f t="shared" si="5"/>
        <v>13.333333333333334</v>
      </c>
      <c r="Z16" s="44">
        <f>T16+V16+X16</f>
        <v>6</v>
      </c>
      <c r="AA16" s="120">
        <f t="shared" si="6"/>
        <v>153.66666666666669</v>
      </c>
      <c r="AB16" s="43">
        <f t="shared" si="7"/>
        <v>11.820512820512821</v>
      </c>
      <c r="AC16" s="101">
        <v>30</v>
      </c>
      <c r="AD16" s="149" t="s">
        <v>107</v>
      </c>
    </row>
    <row r="17" spans="2:30" ht="15">
      <c r="B17" s="271">
        <v>7</v>
      </c>
      <c r="C17" s="269" t="s">
        <v>428</v>
      </c>
      <c r="D17" s="159" t="s">
        <v>126</v>
      </c>
      <c r="E17" s="334">
        <v>30</v>
      </c>
      <c r="F17" s="335">
        <v>8</v>
      </c>
      <c r="G17" s="273">
        <v>43.5</v>
      </c>
      <c r="H17" s="274">
        <v>6</v>
      </c>
      <c r="I17" s="41">
        <f t="shared" si="0"/>
        <v>12.25</v>
      </c>
      <c r="J17" s="44">
        <v>14</v>
      </c>
      <c r="K17" s="200">
        <v>13.5</v>
      </c>
      <c r="L17" s="206">
        <v>0</v>
      </c>
      <c r="M17" s="53">
        <f t="shared" si="1"/>
        <v>6.75</v>
      </c>
      <c r="N17" s="51">
        <f t="shared" si="2"/>
        <v>0</v>
      </c>
      <c r="O17" s="120">
        <v>26</v>
      </c>
      <c r="P17" s="123">
        <v>4</v>
      </c>
      <c r="Q17" s="47">
        <f t="shared" si="3"/>
        <v>13</v>
      </c>
      <c r="R17" s="46">
        <f t="shared" si="4"/>
        <v>4</v>
      </c>
      <c r="S17" s="120">
        <v>12.5</v>
      </c>
      <c r="T17" s="48">
        <v>2</v>
      </c>
      <c r="U17" s="205">
        <v>8.5</v>
      </c>
      <c r="V17" s="201">
        <v>0</v>
      </c>
      <c r="W17" s="49">
        <v>17</v>
      </c>
      <c r="X17" s="123">
        <v>2</v>
      </c>
      <c r="Y17" s="41">
        <f t="shared" si="5"/>
        <v>12.666666666666666</v>
      </c>
      <c r="Z17" s="44">
        <v>6</v>
      </c>
      <c r="AA17" s="120">
        <f t="shared" si="6"/>
        <v>151</v>
      </c>
      <c r="AB17" s="43">
        <f t="shared" si="7"/>
        <v>11.615384615384615</v>
      </c>
      <c r="AC17" s="101">
        <v>30</v>
      </c>
      <c r="AD17" s="149" t="s">
        <v>107</v>
      </c>
    </row>
    <row r="18" spans="2:30" ht="15">
      <c r="B18" s="271">
        <v>8</v>
      </c>
      <c r="C18" s="269" t="s">
        <v>374</v>
      </c>
      <c r="D18" s="159" t="s">
        <v>77</v>
      </c>
      <c r="E18" s="334">
        <v>39</v>
      </c>
      <c r="F18" s="335">
        <v>8</v>
      </c>
      <c r="G18" s="43">
        <v>30</v>
      </c>
      <c r="H18" s="101">
        <v>6</v>
      </c>
      <c r="I18" s="41">
        <f t="shared" si="0"/>
        <v>11.5</v>
      </c>
      <c r="J18" s="44">
        <f>F18+H18</f>
        <v>14</v>
      </c>
      <c r="K18" s="329">
        <v>18</v>
      </c>
      <c r="L18" s="330">
        <v>0</v>
      </c>
      <c r="M18" s="53">
        <f t="shared" si="1"/>
        <v>9</v>
      </c>
      <c r="N18" s="51">
        <f t="shared" si="2"/>
        <v>0</v>
      </c>
      <c r="O18" s="120">
        <v>26.333333333333332</v>
      </c>
      <c r="P18" s="123">
        <v>4</v>
      </c>
      <c r="Q18" s="47">
        <f t="shared" si="3"/>
        <v>13.166666666666666</v>
      </c>
      <c r="R18" s="46">
        <f t="shared" si="4"/>
        <v>4</v>
      </c>
      <c r="S18" s="120">
        <v>10</v>
      </c>
      <c r="T18" s="48">
        <v>2</v>
      </c>
      <c r="U18" s="43">
        <v>11</v>
      </c>
      <c r="V18" s="48">
        <v>2</v>
      </c>
      <c r="W18" s="49">
        <v>15</v>
      </c>
      <c r="X18" s="123">
        <v>2</v>
      </c>
      <c r="Y18" s="41">
        <f t="shared" si="5"/>
        <v>12</v>
      </c>
      <c r="Z18" s="44">
        <v>6</v>
      </c>
      <c r="AA18" s="120">
        <f t="shared" si="6"/>
        <v>149.33333333333331</v>
      </c>
      <c r="AB18" s="43">
        <f t="shared" si="7"/>
        <v>11.487179487179485</v>
      </c>
      <c r="AC18" s="101">
        <v>30</v>
      </c>
      <c r="AD18" s="149" t="s">
        <v>107</v>
      </c>
    </row>
    <row r="19" spans="2:30" ht="15">
      <c r="B19" s="271">
        <v>9</v>
      </c>
      <c r="C19" s="269" t="s">
        <v>411</v>
      </c>
      <c r="D19" s="159" t="s">
        <v>228</v>
      </c>
      <c r="E19" s="334">
        <v>30</v>
      </c>
      <c r="F19" s="335">
        <v>8</v>
      </c>
      <c r="G19" s="273">
        <v>43.5</v>
      </c>
      <c r="H19" s="274">
        <v>6</v>
      </c>
      <c r="I19" s="41">
        <f>(E19+G19)/6</f>
        <v>12.25</v>
      </c>
      <c r="J19" s="44">
        <f>F19+H19</f>
        <v>14</v>
      </c>
      <c r="K19" s="329">
        <v>17</v>
      </c>
      <c r="L19" s="330">
        <v>0</v>
      </c>
      <c r="M19" s="53">
        <f>K19/2</f>
        <v>8.5</v>
      </c>
      <c r="N19" s="51">
        <f>L19</f>
        <v>0</v>
      </c>
      <c r="O19" s="120">
        <v>24.666666666666668</v>
      </c>
      <c r="P19" s="123">
        <v>4</v>
      </c>
      <c r="Q19" s="47">
        <f>O19/2</f>
        <v>12.333333333333334</v>
      </c>
      <c r="R19" s="46">
        <f>P19</f>
        <v>4</v>
      </c>
      <c r="S19" s="120">
        <v>15</v>
      </c>
      <c r="T19" s="48">
        <v>2</v>
      </c>
      <c r="U19" s="205">
        <v>5</v>
      </c>
      <c r="V19" s="201">
        <v>0</v>
      </c>
      <c r="W19" s="49">
        <v>14</v>
      </c>
      <c r="X19" s="123">
        <v>2</v>
      </c>
      <c r="Y19" s="41">
        <f>(S19+U19+W19)/3</f>
        <v>11.333333333333334</v>
      </c>
      <c r="Z19" s="44">
        <v>6</v>
      </c>
      <c r="AA19" s="120">
        <f>SUM(E19+G19+K19+O19+S19+U19+W19)</f>
        <v>149.16666666666669</v>
      </c>
      <c r="AB19" s="43">
        <f>SUM(AA19/13)</f>
        <v>11.474358974358976</v>
      </c>
      <c r="AC19" s="101">
        <v>30</v>
      </c>
      <c r="AD19" s="149" t="s">
        <v>107</v>
      </c>
    </row>
    <row r="20" spans="2:30" ht="15">
      <c r="B20" s="271">
        <v>10</v>
      </c>
      <c r="C20" s="269" t="s">
        <v>382</v>
      </c>
      <c r="D20" s="159" t="s">
        <v>78</v>
      </c>
      <c r="E20" s="200">
        <v>26.25</v>
      </c>
      <c r="F20" s="201">
        <v>0</v>
      </c>
      <c r="G20" s="273">
        <v>48</v>
      </c>
      <c r="H20" s="274">
        <v>6</v>
      </c>
      <c r="I20" s="41">
        <f t="shared" si="0"/>
        <v>12.375</v>
      </c>
      <c r="J20" s="44">
        <v>14</v>
      </c>
      <c r="K20" s="200">
        <v>14.5</v>
      </c>
      <c r="L20" s="206">
        <v>0</v>
      </c>
      <c r="M20" s="53">
        <f t="shared" si="1"/>
        <v>7.25</v>
      </c>
      <c r="N20" s="51">
        <f t="shared" si="2"/>
        <v>0</v>
      </c>
      <c r="O20" s="120">
        <v>29.333333333333332</v>
      </c>
      <c r="P20" s="123">
        <v>4</v>
      </c>
      <c r="Q20" s="47">
        <f t="shared" si="3"/>
        <v>14.666666666666666</v>
      </c>
      <c r="R20" s="46">
        <f t="shared" si="4"/>
        <v>4</v>
      </c>
      <c r="S20" s="200">
        <v>9</v>
      </c>
      <c r="T20" s="201">
        <v>0</v>
      </c>
      <c r="U20" s="205">
        <v>8</v>
      </c>
      <c r="V20" s="201">
        <v>0</v>
      </c>
      <c r="W20" s="49">
        <v>14</v>
      </c>
      <c r="X20" s="123">
        <v>2</v>
      </c>
      <c r="Y20" s="41">
        <f t="shared" si="5"/>
        <v>10.333333333333334</v>
      </c>
      <c r="Z20" s="44">
        <v>6</v>
      </c>
      <c r="AA20" s="120">
        <f t="shared" si="6"/>
        <v>149.08333333333331</v>
      </c>
      <c r="AB20" s="43">
        <f t="shared" si="7"/>
        <v>11.467948717948717</v>
      </c>
      <c r="AC20" s="101">
        <v>30</v>
      </c>
      <c r="AD20" s="149" t="s">
        <v>107</v>
      </c>
    </row>
    <row r="21" spans="2:30" ht="15">
      <c r="B21" s="271">
        <v>11</v>
      </c>
      <c r="C21" s="269" t="s">
        <v>481</v>
      </c>
      <c r="D21" s="159" t="s">
        <v>77</v>
      </c>
      <c r="E21" s="45">
        <v>33.75</v>
      </c>
      <c r="F21" s="42">
        <v>8</v>
      </c>
      <c r="G21" s="273">
        <v>42.75</v>
      </c>
      <c r="H21" s="274">
        <v>6</v>
      </c>
      <c r="I21" s="41">
        <f t="shared" si="0"/>
        <v>12.75</v>
      </c>
      <c r="J21" s="44">
        <f>F21+H21</f>
        <v>14</v>
      </c>
      <c r="K21" s="200">
        <v>7.5</v>
      </c>
      <c r="L21" s="206">
        <v>0</v>
      </c>
      <c r="M21" s="53">
        <f t="shared" si="1"/>
        <v>3.75</v>
      </c>
      <c r="N21" s="51">
        <f t="shared" si="2"/>
        <v>0</v>
      </c>
      <c r="O21" s="120">
        <v>22</v>
      </c>
      <c r="P21" s="123">
        <v>4</v>
      </c>
      <c r="Q21" s="47">
        <f t="shared" si="3"/>
        <v>11</v>
      </c>
      <c r="R21" s="46">
        <f t="shared" si="4"/>
        <v>4</v>
      </c>
      <c r="S21" s="120">
        <v>15</v>
      </c>
      <c r="T21" s="48">
        <v>2</v>
      </c>
      <c r="U21" s="43">
        <v>10.5</v>
      </c>
      <c r="V21" s="48">
        <v>2</v>
      </c>
      <c r="W21" s="49">
        <v>17</v>
      </c>
      <c r="X21" s="123">
        <v>2</v>
      </c>
      <c r="Y21" s="41">
        <f t="shared" si="5"/>
        <v>14.166666666666666</v>
      </c>
      <c r="Z21" s="44">
        <f>T21+V21+X21</f>
        <v>6</v>
      </c>
      <c r="AA21" s="120">
        <f t="shared" si="6"/>
        <v>148.5</v>
      </c>
      <c r="AB21" s="43">
        <f t="shared" si="7"/>
        <v>11.423076923076923</v>
      </c>
      <c r="AC21" s="101">
        <v>30</v>
      </c>
      <c r="AD21" s="149" t="s">
        <v>107</v>
      </c>
    </row>
    <row r="22" spans="2:30" ht="15">
      <c r="B22" s="271">
        <v>12</v>
      </c>
      <c r="C22" s="269" t="s">
        <v>478</v>
      </c>
      <c r="D22" s="159" t="s">
        <v>86</v>
      </c>
      <c r="E22" s="200">
        <v>12.75</v>
      </c>
      <c r="F22" s="201">
        <v>0</v>
      </c>
      <c r="G22" s="273">
        <v>48.75</v>
      </c>
      <c r="H22" s="274">
        <v>6</v>
      </c>
      <c r="I22" s="41">
        <f t="shared" si="0"/>
        <v>10.25</v>
      </c>
      <c r="J22" s="44">
        <v>14</v>
      </c>
      <c r="K22" s="45">
        <v>25</v>
      </c>
      <c r="L22" s="123">
        <v>6</v>
      </c>
      <c r="M22" s="47">
        <f t="shared" si="1"/>
        <v>12.5</v>
      </c>
      <c r="N22" s="46">
        <f t="shared" si="2"/>
        <v>6</v>
      </c>
      <c r="O22" s="120">
        <v>27</v>
      </c>
      <c r="P22" s="123">
        <v>4</v>
      </c>
      <c r="Q22" s="47">
        <f t="shared" si="3"/>
        <v>13.5</v>
      </c>
      <c r="R22" s="46">
        <f t="shared" si="4"/>
        <v>4</v>
      </c>
      <c r="S22" s="200">
        <v>8</v>
      </c>
      <c r="T22" s="201">
        <v>0</v>
      </c>
      <c r="U22" s="43">
        <v>12</v>
      </c>
      <c r="V22" s="48">
        <v>2</v>
      </c>
      <c r="W22" s="49">
        <v>12</v>
      </c>
      <c r="X22" s="123">
        <v>2</v>
      </c>
      <c r="Y22" s="41">
        <f t="shared" si="5"/>
        <v>10.666666666666666</v>
      </c>
      <c r="Z22" s="44">
        <v>6</v>
      </c>
      <c r="AA22" s="120">
        <f t="shared" si="6"/>
        <v>145.5</v>
      </c>
      <c r="AB22" s="43">
        <f t="shared" si="7"/>
        <v>11.192307692307692</v>
      </c>
      <c r="AC22" s="101">
        <v>30</v>
      </c>
      <c r="AD22" s="149" t="s">
        <v>107</v>
      </c>
    </row>
    <row r="23" spans="2:30" ht="15">
      <c r="B23" s="271">
        <v>13</v>
      </c>
      <c r="C23" s="269" t="s">
        <v>415</v>
      </c>
      <c r="D23" s="159" t="s">
        <v>77</v>
      </c>
      <c r="E23" s="329">
        <v>25.5</v>
      </c>
      <c r="F23" s="336">
        <v>0</v>
      </c>
      <c r="G23" s="273">
        <v>35.25</v>
      </c>
      <c r="H23" s="274">
        <v>6</v>
      </c>
      <c r="I23" s="41">
        <f t="shared" si="0"/>
        <v>10.125</v>
      </c>
      <c r="J23" s="44">
        <v>14</v>
      </c>
      <c r="K23" s="45">
        <v>20.5</v>
      </c>
      <c r="L23" s="123">
        <v>6</v>
      </c>
      <c r="M23" s="47">
        <f t="shared" si="1"/>
        <v>10.25</v>
      </c>
      <c r="N23" s="46">
        <f t="shared" si="2"/>
        <v>6</v>
      </c>
      <c r="O23" s="120">
        <v>29.333333333333332</v>
      </c>
      <c r="P23" s="123">
        <v>4</v>
      </c>
      <c r="Q23" s="47">
        <f t="shared" si="3"/>
        <v>14.666666666666666</v>
      </c>
      <c r="R23" s="46">
        <f t="shared" si="4"/>
        <v>4</v>
      </c>
      <c r="S23" s="120">
        <v>11</v>
      </c>
      <c r="T23" s="48">
        <v>2</v>
      </c>
      <c r="U23" s="205">
        <v>9</v>
      </c>
      <c r="V23" s="201">
        <v>0</v>
      </c>
      <c r="W23" s="49">
        <v>14</v>
      </c>
      <c r="X23" s="123">
        <v>2</v>
      </c>
      <c r="Y23" s="41">
        <f t="shared" si="5"/>
        <v>11.333333333333334</v>
      </c>
      <c r="Z23" s="44">
        <v>6</v>
      </c>
      <c r="AA23" s="120">
        <f t="shared" si="6"/>
        <v>144.58333333333331</v>
      </c>
      <c r="AB23" s="43">
        <f t="shared" si="7"/>
        <v>11.12179487179487</v>
      </c>
      <c r="AC23" s="101">
        <v>30</v>
      </c>
      <c r="AD23" s="149" t="s">
        <v>107</v>
      </c>
    </row>
    <row r="24" spans="2:30" ht="15">
      <c r="B24" s="271">
        <v>14</v>
      </c>
      <c r="C24" s="269" t="s">
        <v>422</v>
      </c>
      <c r="D24" s="159" t="s">
        <v>423</v>
      </c>
      <c r="E24" s="200">
        <v>18</v>
      </c>
      <c r="F24" s="201">
        <v>0</v>
      </c>
      <c r="G24" s="273">
        <v>49.5</v>
      </c>
      <c r="H24" s="274">
        <v>6</v>
      </c>
      <c r="I24" s="41">
        <f t="shared" si="0"/>
        <v>11.25</v>
      </c>
      <c r="J24" s="44">
        <v>14</v>
      </c>
      <c r="K24" s="329">
        <v>16</v>
      </c>
      <c r="L24" s="330">
        <v>0</v>
      </c>
      <c r="M24" s="53">
        <f t="shared" si="1"/>
        <v>8</v>
      </c>
      <c r="N24" s="51">
        <f t="shared" si="2"/>
        <v>0</v>
      </c>
      <c r="O24" s="120">
        <v>26</v>
      </c>
      <c r="P24" s="123">
        <v>4</v>
      </c>
      <c r="Q24" s="47">
        <f t="shared" si="3"/>
        <v>13</v>
      </c>
      <c r="R24" s="46">
        <f t="shared" si="4"/>
        <v>4</v>
      </c>
      <c r="S24" s="200">
        <v>7</v>
      </c>
      <c r="T24" s="201">
        <v>0</v>
      </c>
      <c r="U24" s="43">
        <v>11.5</v>
      </c>
      <c r="V24" s="48">
        <v>2</v>
      </c>
      <c r="W24" s="49">
        <v>16.5</v>
      </c>
      <c r="X24" s="123">
        <v>2</v>
      </c>
      <c r="Y24" s="41">
        <f t="shared" si="5"/>
        <v>11.666666666666666</v>
      </c>
      <c r="Z24" s="44">
        <v>6</v>
      </c>
      <c r="AA24" s="120">
        <f t="shared" si="6"/>
        <v>144.5</v>
      </c>
      <c r="AB24" s="43">
        <f t="shared" si="7"/>
        <v>11.115384615384615</v>
      </c>
      <c r="AC24" s="101">
        <v>30</v>
      </c>
      <c r="AD24" s="149" t="s">
        <v>107</v>
      </c>
    </row>
    <row r="25" spans="2:30" ht="15">
      <c r="B25" s="271">
        <v>15</v>
      </c>
      <c r="C25" s="269" t="s">
        <v>447</v>
      </c>
      <c r="D25" s="159" t="s">
        <v>448</v>
      </c>
      <c r="E25" s="200">
        <v>33</v>
      </c>
      <c r="F25" s="201">
        <v>8</v>
      </c>
      <c r="G25" s="43">
        <v>35.25</v>
      </c>
      <c r="H25" s="101">
        <v>6</v>
      </c>
      <c r="I25" s="41">
        <f t="shared" si="0"/>
        <v>11.375</v>
      </c>
      <c r="J25" s="44">
        <f>F25+H25</f>
        <v>14</v>
      </c>
      <c r="K25" s="329">
        <v>17.5</v>
      </c>
      <c r="L25" s="330">
        <v>0</v>
      </c>
      <c r="M25" s="53">
        <f t="shared" si="1"/>
        <v>8.75</v>
      </c>
      <c r="N25" s="51">
        <f t="shared" si="2"/>
        <v>0</v>
      </c>
      <c r="O25" s="120">
        <v>27.666666666666668</v>
      </c>
      <c r="P25" s="123">
        <v>4</v>
      </c>
      <c r="Q25" s="47">
        <f t="shared" si="3"/>
        <v>13.833333333333334</v>
      </c>
      <c r="R25" s="46">
        <f t="shared" si="4"/>
        <v>4</v>
      </c>
      <c r="S25" s="120">
        <v>10</v>
      </c>
      <c r="T25" s="48">
        <v>2</v>
      </c>
      <c r="U25" s="205">
        <v>9</v>
      </c>
      <c r="V25" s="201">
        <v>0</v>
      </c>
      <c r="W25" s="49">
        <v>12</v>
      </c>
      <c r="X25" s="123">
        <v>2</v>
      </c>
      <c r="Y25" s="41">
        <f t="shared" si="5"/>
        <v>10.333333333333334</v>
      </c>
      <c r="Z25" s="44">
        <v>6</v>
      </c>
      <c r="AA25" s="120">
        <f t="shared" si="6"/>
        <v>144.41666666666669</v>
      </c>
      <c r="AB25" s="43">
        <f t="shared" si="7"/>
        <v>11.108974358974361</v>
      </c>
      <c r="AC25" s="101">
        <v>30</v>
      </c>
      <c r="AD25" s="149" t="s">
        <v>107</v>
      </c>
    </row>
    <row r="26" spans="2:30" ht="15">
      <c r="B26" s="271">
        <v>16</v>
      </c>
      <c r="C26" s="269" t="s">
        <v>436</v>
      </c>
      <c r="D26" s="159" t="s">
        <v>437</v>
      </c>
      <c r="E26" s="200">
        <v>24.75</v>
      </c>
      <c r="F26" s="201">
        <v>0</v>
      </c>
      <c r="G26" s="273">
        <v>33</v>
      </c>
      <c r="H26" s="274">
        <v>6</v>
      </c>
      <c r="I26" s="53">
        <f t="shared" si="0"/>
        <v>9.625</v>
      </c>
      <c r="J26" s="51">
        <f>F26+H26</f>
        <v>6</v>
      </c>
      <c r="K26" s="329">
        <v>13</v>
      </c>
      <c r="L26" s="330">
        <v>0</v>
      </c>
      <c r="M26" s="53">
        <f t="shared" si="1"/>
        <v>6.5</v>
      </c>
      <c r="N26" s="51">
        <f t="shared" si="2"/>
        <v>0</v>
      </c>
      <c r="O26" s="120">
        <v>29.333333333333332</v>
      </c>
      <c r="P26" s="123">
        <v>4</v>
      </c>
      <c r="Q26" s="47">
        <f t="shared" si="3"/>
        <v>14.666666666666666</v>
      </c>
      <c r="R26" s="46">
        <f t="shared" si="4"/>
        <v>4</v>
      </c>
      <c r="S26" s="120">
        <v>16</v>
      </c>
      <c r="T26" s="48">
        <v>2</v>
      </c>
      <c r="U26" s="43">
        <v>10</v>
      </c>
      <c r="V26" s="48">
        <v>2</v>
      </c>
      <c r="W26" s="49">
        <v>17</v>
      </c>
      <c r="X26" s="123">
        <v>2</v>
      </c>
      <c r="Y26" s="41">
        <f t="shared" si="5"/>
        <v>14.333333333333334</v>
      </c>
      <c r="Z26" s="44">
        <f>T26+V26+X26</f>
        <v>6</v>
      </c>
      <c r="AA26" s="120">
        <f t="shared" si="6"/>
        <v>143.08333333333331</v>
      </c>
      <c r="AB26" s="43">
        <f t="shared" si="7"/>
        <v>11.006410256410255</v>
      </c>
      <c r="AC26" s="101">
        <v>30</v>
      </c>
      <c r="AD26" s="149" t="s">
        <v>107</v>
      </c>
    </row>
    <row r="27" spans="2:30" ht="15">
      <c r="B27" s="271">
        <v>17</v>
      </c>
      <c r="C27" s="269" t="s">
        <v>383</v>
      </c>
      <c r="D27" s="159" t="s">
        <v>167</v>
      </c>
      <c r="E27" s="200">
        <v>25.5</v>
      </c>
      <c r="F27" s="201">
        <v>0</v>
      </c>
      <c r="G27" s="273">
        <v>49.5</v>
      </c>
      <c r="H27" s="274">
        <v>6</v>
      </c>
      <c r="I27" s="41">
        <f t="shared" si="0"/>
        <v>12.5</v>
      </c>
      <c r="J27" s="44">
        <v>14</v>
      </c>
      <c r="K27" s="200">
        <v>12.5</v>
      </c>
      <c r="L27" s="206">
        <v>0</v>
      </c>
      <c r="M27" s="53">
        <f t="shared" si="1"/>
        <v>6.25</v>
      </c>
      <c r="N27" s="51">
        <f t="shared" si="2"/>
        <v>0</v>
      </c>
      <c r="O27" s="120">
        <v>23</v>
      </c>
      <c r="P27" s="123">
        <v>4</v>
      </c>
      <c r="Q27" s="47">
        <f t="shared" si="3"/>
        <v>11.5</v>
      </c>
      <c r="R27" s="46">
        <f t="shared" si="4"/>
        <v>4</v>
      </c>
      <c r="S27" s="120">
        <v>13</v>
      </c>
      <c r="T27" s="48">
        <v>2</v>
      </c>
      <c r="U27" s="205">
        <v>5</v>
      </c>
      <c r="V27" s="201">
        <v>0</v>
      </c>
      <c r="W27" s="49">
        <v>14.5</v>
      </c>
      <c r="X27" s="123">
        <v>2</v>
      </c>
      <c r="Y27" s="41">
        <f t="shared" si="5"/>
        <v>10.833333333333334</v>
      </c>
      <c r="Z27" s="44">
        <v>6</v>
      </c>
      <c r="AA27" s="120">
        <f t="shared" si="6"/>
        <v>143</v>
      </c>
      <c r="AB27" s="43">
        <f t="shared" si="7"/>
        <v>11</v>
      </c>
      <c r="AC27" s="101">
        <v>30</v>
      </c>
      <c r="AD27" s="149" t="s">
        <v>107</v>
      </c>
    </row>
    <row r="28" spans="2:30" ht="15">
      <c r="B28" s="271">
        <v>18</v>
      </c>
      <c r="C28" s="269" t="s">
        <v>434</v>
      </c>
      <c r="D28" s="159" t="s">
        <v>435</v>
      </c>
      <c r="E28" s="329">
        <v>21.75</v>
      </c>
      <c r="F28" s="336">
        <v>0</v>
      </c>
      <c r="G28" s="43">
        <v>30</v>
      </c>
      <c r="H28" s="101">
        <v>6</v>
      </c>
      <c r="I28" s="53">
        <f t="shared" si="0"/>
        <v>8.625</v>
      </c>
      <c r="J28" s="51">
        <f>F28+H28</f>
        <v>6</v>
      </c>
      <c r="K28" s="200">
        <v>17.5</v>
      </c>
      <c r="L28" s="206">
        <v>0</v>
      </c>
      <c r="M28" s="53">
        <f t="shared" si="1"/>
        <v>8.75</v>
      </c>
      <c r="N28" s="51">
        <f t="shared" si="2"/>
        <v>0</v>
      </c>
      <c r="O28" s="120">
        <v>27</v>
      </c>
      <c r="P28" s="123">
        <v>4</v>
      </c>
      <c r="Q28" s="47">
        <f t="shared" si="3"/>
        <v>13.5</v>
      </c>
      <c r="R28" s="46">
        <f t="shared" si="4"/>
        <v>4</v>
      </c>
      <c r="S28" s="120">
        <v>17</v>
      </c>
      <c r="T28" s="48">
        <v>2</v>
      </c>
      <c r="U28" s="43">
        <v>10.5</v>
      </c>
      <c r="V28" s="48">
        <v>2</v>
      </c>
      <c r="W28" s="273">
        <v>19</v>
      </c>
      <c r="X28" s="274">
        <v>2</v>
      </c>
      <c r="Y28" s="41">
        <f t="shared" si="5"/>
        <v>15.5</v>
      </c>
      <c r="Z28" s="44">
        <v>6</v>
      </c>
      <c r="AA28" s="120">
        <f t="shared" si="6"/>
        <v>142.75</v>
      </c>
      <c r="AB28" s="43">
        <f t="shared" si="7"/>
        <v>10.98076923076923</v>
      </c>
      <c r="AC28" s="101">
        <v>30</v>
      </c>
      <c r="AD28" s="149" t="s">
        <v>107</v>
      </c>
    </row>
    <row r="29" spans="2:30" ht="15">
      <c r="B29" s="271">
        <v>19</v>
      </c>
      <c r="C29" s="269" t="s">
        <v>373</v>
      </c>
      <c r="D29" s="159" t="s">
        <v>80</v>
      </c>
      <c r="E29" s="334">
        <v>37.5</v>
      </c>
      <c r="F29" s="335">
        <v>8</v>
      </c>
      <c r="G29" s="205">
        <v>23</v>
      </c>
      <c r="H29" s="206">
        <v>0</v>
      </c>
      <c r="I29" s="41">
        <f t="shared" si="0"/>
        <v>10.083333333333334</v>
      </c>
      <c r="J29" s="44">
        <v>14</v>
      </c>
      <c r="K29" s="200">
        <v>11.5</v>
      </c>
      <c r="L29" s="206">
        <v>0</v>
      </c>
      <c r="M29" s="53">
        <f t="shared" si="1"/>
        <v>5.75</v>
      </c>
      <c r="N29" s="51">
        <f t="shared" si="2"/>
        <v>0</v>
      </c>
      <c r="O29" s="120">
        <v>28</v>
      </c>
      <c r="P29" s="123">
        <v>4</v>
      </c>
      <c r="Q29" s="47">
        <f t="shared" si="3"/>
        <v>14</v>
      </c>
      <c r="R29" s="46">
        <f t="shared" si="4"/>
        <v>4</v>
      </c>
      <c r="S29" s="120">
        <v>16</v>
      </c>
      <c r="T29" s="48">
        <v>2</v>
      </c>
      <c r="U29" s="43">
        <v>10</v>
      </c>
      <c r="V29" s="48">
        <v>2</v>
      </c>
      <c r="W29" s="49">
        <v>16</v>
      </c>
      <c r="X29" s="123">
        <v>2</v>
      </c>
      <c r="Y29" s="41">
        <f t="shared" si="5"/>
        <v>14</v>
      </c>
      <c r="Z29" s="44">
        <f>T29+V29+X29</f>
        <v>6</v>
      </c>
      <c r="AA29" s="120">
        <f t="shared" si="6"/>
        <v>142</v>
      </c>
      <c r="AB29" s="43">
        <f t="shared" si="7"/>
        <v>10.923076923076923</v>
      </c>
      <c r="AC29" s="101">
        <v>30</v>
      </c>
      <c r="AD29" s="149" t="s">
        <v>107</v>
      </c>
    </row>
    <row r="30" spans="2:30" ht="15">
      <c r="B30" s="271">
        <v>20</v>
      </c>
      <c r="C30" s="269" t="s">
        <v>387</v>
      </c>
      <c r="D30" s="159" t="s">
        <v>140</v>
      </c>
      <c r="E30" s="200">
        <v>28.5</v>
      </c>
      <c r="F30" s="201">
        <v>0</v>
      </c>
      <c r="G30" s="273">
        <v>37.5</v>
      </c>
      <c r="H30" s="274">
        <v>6</v>
      </c>
      <c r="I30" s="41">
        <f t="shared" si="0"/>
        <v>11</v>
      </c>
      <c r="J30" s="44">
        <v>14</v>
      </c>
      <c r="K30" s="200">
        <v>13</v>
      </c>
      <c r="L30" s="206">
        <v>0</v>
      </c>
      <c r="M30" s="53">
        <f t="shared" si="1"/>
        <v>6.5</v>
      </c>
      <c r="N30" s="51">
        <f t="shared" si="2"/>
        <v>0</v>
      </c>
      <c r="O30" s="120">
        <v>30</v>
      </c>
      <c r="P30" s="123">
        <v>4</v>
      </c>
      <c r="Q30" s="47">
        <f t="shared" si="3"/>
        <v>15</v>
      </c>
      <c r="R30" s="46">
        <f t="shared" si="4"/>
        <v>4</v>
      </c>
      <c r="S30" s="120">
        <v>11</v>
      </c>
      <c r="T30" s="48">
        <v>2</v>
      </c>
      <c r="U30" s="43">
        <v>10</v>
      </c>
      <c r="V30" s="48">
        <v>2</v>
      </c>
      <c r="W30" s="49">
        <v>10</v>
      </c>
      <c r="X30" s="123">
        <v>2</v>
      </c>
      <c r="Y30" s="41">
        <f t="shared" si="5"/>
        <v>10.333333333333334</v>
      </c>
      <c r="Z30" s="44">
        <v>6</v>
      </c>
      <c r="AA30" s="120">
        <f t="shared" si="6"/>
        <v>140</v>
      </c>
      <c r="AB30" s="43">
        <f t="shared" si="7"/>
        <v>10.76923076923077</v>
      </c>
      <c r="AC30" s="101">
        <v>30</v>
      </c>
      <c r="AD30" s="149" t="s">
        <v>107</v>
      </c>
    </row>
    <row r="31" spans="2:30" ht="15">
      <c r="B31" s="271">
        <v>21</v>
      </c>
      <c r="C31" s="269" t="s">
        <v>355</v>
      </c>
      <c r="D31" s="159" t="s">
        <v>356</v>
      </c>
      <c r="E31" s="200">
        <v>28.5</v>
      </c>
      <c r="F31" s="201">
        <v>0</v>
      </c>
      <c r="G31" s="273">
        <v>47.25</v>
      </c>
      <c r="H31" s="274">
        <v>6</v>
      </c>
      <c r="I31" s="41">
        <f t="shared" si="0"/>
        <v>12.625</v>
      </c>
      <c r="J31" s="44">
        <v>14</v>
      </c>
      <c r="K31" s="200">
        <v>5.5</v>
      </c>
      <c r="L31" s="206">
        <v>0</v>
      </c>
      <c r="M31" s="53">
        <f t="shared" si="1"/>
        <v>2.75</v>
      </c>
      <c r="N31" s="51">
        <f t="shared" si="2"/>
        <v>0</v>
      </c>
      <c r="O31" s="120">
        <v>27.666666666666668</v>
      </c>
      <c r="P31" s="123">
        <v>4</v>
      </c>
      <c r="Q31" s="47">
        <f t="shared" si="3"/>
        <v>13.833333333333334</v>
      </c>
      <c r="R31" s="46">
        <f t="shared" si="4"/>
        <v>4</v>
      </c>
      <c r="S31" s="120">
        <v>12</v>
      </c>
      <c r="T31" s="48">
        <v>2</v>
      </c>
      <c r="U31" s="205">
        <v>6</v>
      </c>
      <c r="V31" s="201">
        <v>0</v>
      </c>
      <c r="W31" s="49">
        <v>12</v>
      </c>
      <c r="X31" s="123">
        <v>2</v>
      </c>
      <c r="Y31" s="41">
        <f t="shared" si="5"/>
        <v>10</v>
      </c>
      <c r="Z31" s="44">
        <v>6</v>
      </c>
      <c r="AA31" s="120">
        <f t="shared" si="6"/>
        <v>138.91666666666669</v>
      </c>
      <c r="AB31" s="43">
        <f t="shared" si="7"/>
        <v>10.685897435897438</v>
      </c>
      <c r="AC31" s="101">
        <v>30</v>
      </c>
      <c r="AD31" s="149" t="s">
        <v>107</v>
      </c>
    </row>
    <row r="32" spans="2:30" ht="15">
      <c r="B32" s="271">
        <v>22</v>
      </c>
      <c r="C32" s="269" t="s">
        <v>375</v>
      </c>
      <c r="D32" s="159" t="s">
        <v>376</v>
      </c>
      <c r="E32" s="329">
        <v>27</v>
      </c>
      <c r="F32" s="336">
        <v>0</v>
      </c>
      <c r="G32" s="273">
        <v>41.25</v>
      </c>
      <c r="H32" s="274">
        <v>6</v>
      </c>
      <c r="I32" s="41">
        <f t="shared" si="0"/>
        <v>11.375</v>
      </c>
      <c r="J32" s="44">
        <v>14</v>
      </c>
      <c r="K32" s="329">
        <v>12</v>
      </c>
      <c r="L32" s="330">
        <v>0</v>
      </c>
      <c r="M32" s="53">
        <f t="shared" si="1"/>
        <v>6</v>
      </c>
      <c r="N32" s="51">
        <f t="shared" si="2"/>
        <v>0</v>
      </c>
      <c r="O32" s="120">
        <v>28.333333333333332</v>
      </c>
      <c r="P32" s="123">
        <v>4</v>
      </c>
      <c r="Q32" s="47">
        <f t="shared" si="3"/>
        <v>14.166666666666666</v>
      </c>
      <c r="R32" s="46">
        <f t="shared" si="4"/>
        <v>4</v>
      </c>
      <c r="S32" s="120">
        <v>10</v>
      </c>
      <c r="T32" s="48">
        <v>2</v>
      </c>
      <c r="U32" s="205">
        <v>7.5</v>
      </c>
      <c r="V32" s="201">
        <v>0</v>
      </c>
      <c r="W32" s="49">
        <v>12.5</v>
      </c>
      <c r="X32" s="123">
        <v>2</v>
      </c>
      <c r="Y32" s="41">
        <f t="shared" si="5"/>
        <v>10</v>
      </c>
      <c r="Z32" s="44">
        <v>6</v>
      </c>
      <c r="AA32" s="120">
        <f t="shared" si="6"/>
        <v>138.58333333333331</v>
      </c>
      <c r="AB32" s="43">
        <f t="shared" si="7"/>
        <v>10.660256410256409</v>
      </c>
      <c r="AC32" s="101">
        <v>30</v>
      </c>
      <c r="AD32" s="149" t="s">
        <v>107</v>
      </c>
    </row>
    <row r="33" spans="2:30" ht="15">
      <c r="B33" s="271">
        <v>23</v>
      </c>
      <c r="C33" s="269" t="s">
        <v>384</v>
      </c>
      <c r="D33" s="159" t="s">
        <v>99</v>
      </c>
      <c r="E33" s="329">
        <v>25.5</v>
      </c>
      <c r="F33" s="336">
        <v>0</v>
      </c>
      <c r="G33" s="273">
        <v>36</v>
      </c>
      <c r="H33" s="274">
        <v>6</v>
      </c>
      <c r="I33" s="41">
        <f t="shared" si="0"/>
        <v>10.25</v>
      </c>
      <c r="J33" s="44">
        <v>14</v>
      </c>
      <c r="K33" s="200">
        <v>10.5</v>
      </c>
      <c r="L33" s="206">
        <v>0</v>
      </c>
      <c r="M33" s="53">
        <f t="shared" si="1"/>
        <v>5.25</v>
      </c>
      <c r="N33" s="51">
        <f t="shared" si="2"/>
        <v>0</v>
      </c>
      <c r="O33" s="120">
        <v>25</v>
      </c>
      <c r="P33" s="123">
        <v>4</v>
      </c>
      <c r="Q33" s="47">
        <f t="shared" si="3"/>
        <v>12.5</v>
      </c>
      <c r="R33" s="46">
        <f t="shared" si="4"/>
        <v>4</v>
      </c>
      <c r="S33" s="120">
        <v>11</v>
      </c>
      <c r="T33" s="48">
        <v>2</v>
      </c>
      <c r="U33" s="273">
        <v>12</v>
      </c>
      <c r="V33" s="335">
        <v>2</v>
      </c>
      <c r="W33" s="49">
        <v>16</v>
      </c>
      <c r="X33" s="123">
        <v>2</v>
      </c>
      <c r="Y33" s="41">
        <f t="shared" si="5"/>
        <v>13</v>
      </c>
      <c r="Z33" s="44">
        <v>6</v>
      </c>
      <c r="AA33" s="120">
        <f t="shared" si="6"/>
        <v>136</v>
      </c>
      <c r="AB33" s="43">
        <f t="shared" si="7"/>
        <v>10.461538461538462</v>
      </c>
      <c r="AC33" s="101">
        <v>30</v>
      </c>
      <c r="AD33" s="149" t="s">
        <v>107</v>
      </c>
    </row>
    <row r="34" spans="2:30" ht="15">
      <c r="B34" s="271">
        <v>24</v>
      </c>
      <c r="C34" s="269" t="s">
        <v>433</v>
      </c>
      <c r="D34" s="159" t="s">
        <v>95</v>
      </c>
      <c r="E34" s="329">
        <v>21</v>
      </c>
      <c r="F34" s="336">
        <v>0</v>
      </c>
      <c r="G34" s="273">
        <v>36</v>
      </c>
      <c r="H34" s="274">
        <v>6</v>
      </c>
      <c r="I34" s="53">
        <f t="shared" si="0"/>
        <v>9.5</v>
      </c>
      <c r="J34" s="51">
        <f>F34+H34</f>
        <v>6</v>
      </c>
      <c r="K34" s="200">
        <v>16</v>
      </c>
      <c r="L34" s="206">
        <v>0</v>
      </c>
      <c r="M34" s="53">
        <f t="shared" si="1"/>
        <v>8</v>
      </c>
      <c r="N34" s="51">
        <f t="shared" si="2"/>
        <v>0</v>
      </c>
      <c r="O34" s="120">
        <v>26</v>
      </c>
      <c r="P34" s="123">
        <v>4</v>
      </c>
      <c r="Q34" s="47">
        <f t="shared" si="3"/>
        <v>13</v>
      </c>
      <c r="R34" s="46">
        <f t="shared" si="4"/>
        <v>4</v>
      </c>
      <c r="S34" s="120">
        <v>11</v>
      </c>
      <c r="T34" s="48">
        <v>2</v>
      </c>
      <c r="U34" s="273">
        <v>12</v>
      </c>
      <c r="V34" s="335">
        <v>2</v>
      </c>
      <c r="W34" s="273">
        <v>13</v>
      </c>
      <c r="X34" s="274">
        <v>2</v>
      </c>
      <c r="Y34" s="41">
        <f t="shared" si="5"/>
        <v>12</v>
      </c>
      <c r="Z34" s="44">
        <f>T34+V34+X34</f>
        <v>6</v>
      </c>
      <c r="AA34" s="120">
        <f t="shared" si="6"/>
        <v>135</v>
      </c>
      <c r="AB34" s="43">
        <f t="shared" si="7"/>
        <v>10.384615384615385</v>
      </c>
      <c r="AC34" s="101">
        <v>30</v>
      </c>
      <c r="AD34" s="149" t="s">
        <v>107</v>
      </c>
    </row>
    <row r="35" spans="2:30" ht="15">
      <c r="B35" s="271">
        <v>25</v>
      </c>
      <c r="C35" s="269" t="s">
        <v>412</v>
      </c>
      <c r="D35" s="159" t="s">
        <v>413</v>
      </c>
      <c r="E35" s="200">
        <v>16.5</v>
      </c>
      <c r="F35" s="201">
        <v>0</v>
      </c>
      <c r="G35" s="273">
        <v>46.5</v>
      </c>
      <c r="H35" s="274">
        <v>6</v>
      </c>
      <c r="I35" s="41">
        <f t="shared" si="0"/>
        <v>10.5</v>
      </c>
      <c r="J35" s="44">
        <v>14</v>
      </c>
      <c r="K35" s="200">
        <v>12</v>
      </c>
      <c r="L35" s="206">
        <v>0</v>
      </c>
      <c r="M35" s="53">
        <f t="shared" si="1"/>
        <v>6</v>
      </c>
      <c r="N35" s="51">
        <f t="shared" si="2"/>
        <v>0</v>
      </c>
      <c r="O35" s="120">
        <v>22.333333333333332</v>
      </c>
      <c r="P35" s="123">
        <v>4</v>
      </c>
      <c r="Q35" s="47">
        <f t="shared" si="3"/>
        <v>11.166666666666666</v>
      </c>
      <c r="R35" s="46">
        <f t="shared" si="4"/>
        <v>4</v>
      </c>
      <c r="S35" s="120">
        <v>10</v>
      </c>
      <c r="T35" s="48">
        <v>2</v>
      </c>
      <c r="U35" s="205">
        <v>6.5</v>
      </c>
      <c r="V35" s="201">
        <v>0</v>
      </c>
      <c r="W35" s="49">
        <v>19</v>
      </c>
      <c r="X35" s="123">
        <v>2</v>
      </c>
      <c r="Y35" s="41">
        <f t="shared" si="5"/>
        <v>11.833333333333334</v>
      </c>
      <c r="Z35" s="44">
        <v>6</v>
      </c>
      <c r="AA35" s="120">
        <f t="shared" si="6"/>
        <v>132.83333333333331</v>
      </c>
      <c r="AB35" s="43">
        <f t="shared" si="7"/>
        <v>10.217948717948717</v>
      </c>
      <c r="AC35" s="101">
        <v>30</v>
      </c>
      <c r="AD35" s="149" t="s">
        <v>107</v>
      </c>
    </row>
    <row r="36" spans="2:30" ht="15.75" thickBot="1">
      <c r="B36" s="272">
        <v>26</v>
      </c>
      <c r="C36" s="275" t="s">
        <v>347</v>
      </c>
      <c r="D36" s="161" t="s">
        <v>348</v>
      </c>
      <c r="E36" s="371">
        <v>33</v>
      </c>
      <c r="F36" s="340">
        <v>8</v>
      </c>
      <c r="G36" s="207">
        <v>17.75</v>
      </c>
      <c r="H36" s="208">
        <v>0</v>
      </c>
      <c r="I36" s="56">
        <f t="shared" si="0"/>
        <v>8.458333333333334</v>
      </c>
      <c r="J36" s="58">
        <f>F36+H36</f>
        <v>8</v>
      </c>
      <c r="K36" s="202">
        <v>12</v>
      </c>
      <c r="L36" s="208">
        <v>0</v>
      </c>
      <c r="M36" s="56">
        <f t="shared" si="1"/>
        <v>6</v>
      </c>
      <c r="N36" s="58">
        <f t="shared" si="2"/>
        <v>0</v>
      </c>
      <c r="O36" s="121">
        <v>29</v>
      </c>
      <c r="P36" s="124">
        <v>4</v>
      </c>
      <c r="Q36" s="95">
        <f t="shared" si="3"/>
        <v>14.5</v>
      </c>
      <c r="R36" s="87">
        <f t="shared" si="4"/>
        <v>4</v>
      </c>
      <c r="S36" s="121">
        <v>16</v>
      </c>
      <c r="T36" s="96">
        <v>2</v>
      </c>
      <c r="U36" s="93">
        <v>12.5</v>
      </c>
      <c r="V36" s="96">
        <v>2</v>
      </c>
      <c r="W36" s="97">
        <v>10</v>
      </c>
      <c r="X36" s="124">
        <v>2</v>
      </c>
      <c r="Y36" s="102">
        <f t="shared" si="5"/>
        <v>12.833333333333334</v>
      </c>
      <c r="Z36" s="94">
        <f>T36+V36+X36</f>
        <v>6</v>
      </c>
      <c r="AA36" s="121">
        <f t="shared" si="6"/>
        <v>130.25</v>
      </c>
      <c r="AB36" s="93">
        <f t="shared" si="7"/>
        <v>10.01923076923077</v>
      </c>
      <c r="AC36" s="109">
        <v>30</v>
      </c>
      <c r="AD36" s="150" t="s">
        <v>107</v>
      </c>
    </row>
    <row r="37" spans="2:30" ht="15.75" thickBot="1">
      <c r="B37" s="350">
        <v>27</v>
      </c>
      <c r="C37" s="351" t="s">
        <v>442</v>
      </c>
      <c r="D37" s="352" t="s">
        <v>443</v>
      </c>
      <c r="E37" s="353">
        <v>21</v>
      </c>
      <c r="F37" s="354">
        <v>0</v>
      </c>
      <c r="G37" s="355">
        <v>15.5</v>
      </c>
      <c r="H37" s="356">
        <v>0</v>
      </c>
      <c r="I37" s="357">
        <f t="shared" si="0"/>
        <v>6.083333333333333</v>
      </c>
      <c r="J37" s="358">
        <f>F37+H37</f>
        <v>0</v>
      </c>
      <c r="K37" s="353">
        <v>13</v>
      </c>
      <c r="L37" s="356">
        <v>0</v>
      </c>
      <c r="M37" s="357">
        <f t="shared" si="1"/>
        <v>6.5</v>
      </c>
      <c r="N37" s="358">
        <f t="shared" si="2"/>
        <v>0</v>
      </c>
      <c r="O37" s="359">
        <v>28.5</v>
      </c>
      <c r="P37" s="360">
        <v>4</v>
      </c>
      <c r="Q37" s="361">
        <f t="shared" si="3"/>
        <v>14.25</v>
      </c>
      <c r="R37" s="362">
        <f t="shared" si="4"/>
        <v>4</v>
      </c>
      <c r="S37" s="353">
        <v>9</v>
      </c>
      <c r="T37" s="354">
        <v>0</v>
      </c>
      <c r="U37" s="363">
        <v>10</v>
      </c>
      <c r="V37" s="364">
        <v>2</v>
      </c>
      <c r="W37" s="365">
        <v>11</v>
      </c>
      <c r="X37" s="360">
        <v>2</v>
      </c>
      <c r="Y37" s="366">
        <f t="shared" si="5"/>
        <v>10</v>
      </c>
      <c r="Z37" s="367">
        <v>6</v>
      </c>
      <c r="AA37" s="359">
        <f t="shared" si="6"/>
        <v>108</v>
      </c>
      <c r="AB37" s="368">
        <f t="shared" si="7"/>
        <v>8.307692307692308</v>
      </c>
      <c r="AC37" s="369">
        <f>J37+N37+R37+Z37</f>
        <v>10</v>
      </c>
      <c r="AD37" s="370" t="s">
        <v>488</v>
      </c>
    </row>
    <row r="38" spans="2:30" ht="15">
      <c r="B38" s="151"/>
      <c r="C38" s="152"/>
      <c r="D38" s="152"/>
      <c r="E38" s="110"/>
      <c r="F38" s="111"/>
      <c r="G38" s="110"/>
      <c r="H38" s="111"/>
      <c r="I38" s="110"/>
      <c r="J38" s="111"/>
      <c r="K38" s="110"/>
      <c r="L38" s="113"/>
      <c r="M38" s="112"/>
      <c r="N38" s="113"/>
      <c r="O38" s="112"/>
      <c r="P38" s="113"/>
      <c r="Q38" s="112"/>
      <c r="R38" s="113"/>
      <c r="S38" s="112"/>
      <c r="T38" s="113"/>
      <c r="U38" s="110"/>
      <c r="V38" s="113"/>
      <c r="W38" s="112"/>
      <c r="X38" s="113"/>
      <c r="Y38" s="112"/>
      <c r="Z38" s="113"/>
      <c r="AA38" s="112"/>
      <c r="AB38" s="112"/>
      <c r="AC38" s="113"/>
      <c r="AD38" s="144"/>
    </row>
    <row r="39" spans="3:27" ht="21">
      <c r="C39" s="59" t="s">
        <v>72</v>
      </c>
      <c r="D39" s="60"/>
      <c r="E39" s="60"/>
      <c r="G39" s="136" t="s">
        <v>16</v>
      </c>
      <c r="H39" s="60"/>
      <c r="I39" s="60"/>
      <c r="J39" s="60"/>
      <c r="K39" s="60"/>
      <c r="L39" s="60"/>
      <c r="M39" s="60"/>
      <c r="N39" s="60"/>
      <c r="O39" s="61" t="s">
        <v>515</v>
      </c>
      <c r="P39" s="60"/>
      <c r="Q39" s="62"/>
      <c r="R39" s="62"/>
      <c r="S39" s="62"/>
      <c r="T39" s="60"/>
      <c r="U39" s="60"/>
      <c r="V39" s="60"/>
      <c r="W39" s="60"/>
      <c r="X39" s="60"/>
      <c r="Y39" s="60"/>
      <c r="Z39" s="60"/>
      <c r="AA39" s="60"/>
    </row>
    <row r="40" spans="3:27" ht="21"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2"/>
      <c r="P40" s="62"/>
      <c r="Q40" s="62"/>
      <c r="R40" s="62"/>
      <c r="S40" s="62"/>
      <c r="T40" s="60"/>
      <c r="U40" s="60"/>
      <c r="V40" s="60"/>
      <c r="W40" s="60"/>
      <c r="X40" s="60"/>
      <c r="Y40" s="60"/>
      <c r="Z40" s="60"/>
      <c r="AA40" s="60"/>
    </row>
    <row r="41" spans="3:28" ht="21">
      <c r="C41" s="59" t="s">
        <v>73</v>
      </c>
      <c r="F41" s="60"/>
      <c r="G41" s="136" t="s">
        <v>487</v>
      </c>
      <c r="H41" s="60"/>
      <c r="I41" s="60"/>
      <c r="J41" s="60"/>
      <c r="K41" s="60"/>
      <c r="L41" s="60"/>
      <c r="M41" s="60"/>
      <c r="N41" s="60"/>
      <c r="O41" s="63" t="s">
        <v>67</v>
      </c>
      <c r="P41" s="64"/>
      <c r="Q41" s="64"/>
      <c r="R41" s="64"/>
      <c r="S41" s="62"/>
      <c r="T41" s="60"/>
      <c r="U41" s="60"/>
      <c r="V41" s="60"/>
      <c r="W41" s="65" t="s">
        <v>68</v>
      </c>
      <c r="X41" s="66"/>
      <c r="Y41" s="66"/>
      <c r="Z41" s="66"/>
      <c r="AA41" s="66"/>
      <c r="AB41" s="66"/>
    </row>
    <row r="42" spans="3:28" ht="21">
      <c r="C42" s="60"/>
      <c r="F42" s="60"/>
      <c r="G42" s="136" t="s">
        <v>105</v>
      </c>
      <c r="H42" s="60"/>
      <c r="I42" s="60"/>
      <c r="J42" s="60"/>
      <c r="K42" s="60"/>
      <c r="L42" s="60"/>
      <c r="M42" s="60"/>
      <c r="N42" s="60"/>
      <c r="O42" s="62"/>
      <c r="P42" s="62" t="s">
        <v>18</v>
      </c>
      <c r="Q42" s="62"/>
      <c r="R42" s="62"/>
      <c r="S42" s="62"/>
      <c r="T42" s="60"/>
      <c r="U42" s="60"/>
      <c r="V42" s="60"/>
      <c r="W42" s="66"/>
      <c r="X42" s="65" t="s">
        <v>69</v>
      </c>
      <c r="Y42" s="66"/>
      <c r="Z42" s="66"/>
      <c r="AA42" s="66"/>
      <c r="AB42" s="66"/>
    </row>
    <row r="43" spans="3:24" ht="21">
      <c r="C43" s="60"/>
      <c r="F43" s="60"/>
      <c r="G43" s="136" t="s">
        <v>9</v>
      </c>
      <c r="H43" s="60"/>
      <c r="I43" s="60"/>
      <c r="J43" s="60"/>
      <c r="K43" s="60"/>
      <c r="L43" s="60"/>
      <c r="M43" s="60"/>
      <c r="N43" s="60"/>
      <c r="O43" s="62"/>
      <c r="Q43" s="62"/>
      <c r="R43" s="62"/>
      <c r="S43" s="62"/>
      <c r="T43" s="60"/>
      <c r="U43" s="60"/>
      <c r="V43" s="60"/>
      <c r="X43" s="62" t="s">
        <v>70</v>
      </c>
    </row>
    <row r="44" spans="3:22" ht="21">
      <c r="C44" s="60"/>
      <c r="F44" s="60"/>
      <c r="G44" s="136" t="s">
        <v>189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3:22" ht="21">
      <c r="C45" s="60"/>
      <c r="F45" s="60"/>
      <c r="G45" s="136" t="s">
        <v>190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3:27" ht="21">
      <c r="C46" s="60"/>
      <c r="F46" s="60"/>
      <c r="G46" s="136" t="s">
        <v>11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</row>
    <row r="47" spans="7:10" ht="21">
      <c r="G47" s="136" t="s">
        <v>104</v>
      </c>
      <c r="H47" s="60"/>
      <c r="I47" s="60"/>
      <c r="J47" s="60"/>
    </row>
    <row r="49" spans="3:5" ht="20.25">
      <c r="C49" s="65" t="s">
        <v>492</v>
      </c>
      <c r="D49" s="65"/>
      <c r="E49" s="66"/>
    </row>
    <row r="50" spans="3:7" ht="20.25">
      <c r="C50" s="65" t="s">
        <v>516</v>
      </c>
      <c r="D50" s="65"/>
      <c r="E50" s="66"/>
      <c r="F50" s="67"/>
      <c r="G50" s="67"/>
    </row>
    <row r="51" spans="3:7" ht="20.25">
      <c r="C51" s="65" t="s">
        <v>517</v>
      </c>
      <c r="D51" s="65"/>
      <c r="E51" s="66"/>
      <c r="F51" s="67"/>
      <c r="G51" s="67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E9:J9"/>
    <mergeCell ref="K9:N9"/>
    <mergeCell ref="O9:R9"/>
    <mergeCell ref="S9:Z9"/>
    <mergeCell ref="AA9:AC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portrait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7" sqref="I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B46"/>
  <sheetViews>
    <sheetView zoomScale="70" zoomScaleNormal="70" zoomScalePageLayoutView="0" workbookViewId="0" topLeftCell="A13">
      <selection activeCell="I36" sqref="I36"/>
    </sheetView>
  </sheetViews>
  <sheetFormatPr defaultColWidth="11.421875" defaultRowHeight="15"/>
  <cols>
    <col min="1" max="1" width="4.421875" style="0" customWidth="1"/>
    <col min="2" max="2" width="4.140625" style="0" customWidth="1"/>
    <col min="3" max="3" width="21.8515625" style="0" customWidth="1"/>
    <col min="4" max="4" width="24.140625" style="0" customWidth="1"/>
    <col min="5" max="5" width="7.28125" style="0" customWidth="1"/>
    <col min="6" max="6" width="4.140625" style="0" customWidth="1"/>
    <col min="7" max="7" width="8.421875" style="0" customWidth="1"/>
    <col min="8" max="8" width="4.00390625" style="0" customWidth="1"/>
    <col min="9" max="9" width="7.00390625" style="0" customWidth="1"/>
    <col min="10" max="10" width="3.28125" style="0" customWidth="1"/>
    <col min="11" max="11" width="8.140625" style="0" customWidth="1"/>
    <col min="12" max="12" width="4.00390625" style="0" customWidth="1"/>
    <col min="13" max="13" width="7.28125" style="0" customWidth="1"/>
    <col min="14" max="14" width="5.00390625" style="0" customWidth="1"/>
    <col min="15" max="15" width="7.57421875" style="0" customWidth="1"/>
    <col min="16" max="16" width="4.00390625" style="0" customWidth="1"/>
    <col min="17" max="17" width="7.7109375" style="0" customWidth="1"/>
    <col min="18" max="18" width="4.140625" style="0" customWidth="1"/>
    <col min="19" max="19" width="7.140625" style="0" customWidth="1"/>
    <col min="20" max="20" width="3.8515625" style="0" customWidth="1"/>
    <col min="21" max="21" width="7.8515625" style="0" customWidth="1"/>
    <col min="22" max="22" width="4.28125" style="0" customWidth="1"/>
    <col min="23" max="23" width="7.421875" style="0" customWidth="1"/>
    <col min="24" max="24" width="4.57421875" style="0" customWidth="1"/>
    <col min="25" max="25" width="9.28125" style="0" customWidth="1"/>
    <col min="26" max="26" width="8.28125" style="0" customWidth="1"/>
    <col min="27" max="27" width="5.57421875" style="0" customWidth="1"/>
    <col min="28" max="28" width="10.421875" style="0" customWidth="1"/>
  </cols>
  <sheetData>
    <row r="1" spans="2:10" ht="15">
      <c r="B1" s="4" t="s">
        <v>4</v>
      </c>
      <c r="C1" s="3"/>
      <c r="D1" s="3"/>
      <c r="E1" s="3"/>
      <c r="F1" s="3"/>
      <c r="G1" s="3"/>
      <c r="H1" s="3"/>
      <c r="I1" s="3"/>
      <c r="J1" s="1"/>
    </row>
    <row r="2" spans="2:10" ht="15">
      <c r="B2" s="4" t="s">
        <v>5</v>
      </c>
      <c r="C2" s="3"/>
      <c r="D2" s="3"/>
      <c r="E2" s="3"/>
      <c r="F2" s="3"/>
      <c r="G2" s="3"/>
      <c r="H2" s="3"/>
      <c r="I2" s="3"/>
      <c r="J2" s="3"/>
    </row>
    <row r="3" spans="2:10" ht="15">
      <c r="B3" s="4" t="s">
        <v>6</v>
      </c>
      <c r="C3" s="3"/>
      <c r="D3" s="3"/>
      <c r="E3" s="3"/>
      <c r="F3" s="3"/>
      <c r="G3" s="3"/>
      <c r="H3" s="3"/>
      <c r="I3" s="3"/>
      <c r="J3" s="3"/>
    </row>
    <row r="4" spans="2:10" ht="14.25">
      <c r="B4" s="2"/>
      <c r="C4" s="2"/>
      <c r="D4" s="2"/>
      <c r="E4" s="2"/>
      <c r="F4" s="2"/>
      <c r="G4" s="2"/>
      <c r="H4" s="2"/>
      <c r="I4" s="2"/>
      <c r="J4" s="2"/>
    </row>
    <row r="5" spans="2:10" ht="17.25">
      <c r="B5" s="2"/>
      <c r="C5" s="2"/>
      <c r="D5" s="5" t="s">
        <v>493</v>
      </c>
      <c r="E5" s="5"/>
      <c r="F5" s="2"/>
      <c r="G5" s="2"/>
      <c r="H5" s="2"/>
      <c r="I5" s="2"/>
      <c r="J5" s="2"/>
    </row>
    <row r="6" spans="2:10" ht="17.25">
      <c r="B6" s="2"/>
      <c r="C6" s="2"/>
      <c r="D6" s="5" t="s">
        <v>264</v>
      </c>
      <c r="E6" s="2"/>
      <c r="F6" s="2"/>
      <c r="G6" s="2"/>
      <c r="H6" s="2"/>
      <c r="I6" s="2"/>
      <c r="J6" s="2"/>
    </row>
    <row r="7" spans="2:10" ht="17.25">
      <c r="B7" s="2"/>
      <c r="C7" s="2"/>
      <c r="D7" s="5" t="s">
        <v>7</v>
      </c>
      <c r="E7" s="2"/>
      <c r="F7" s="2"/>
      <c r="G7" s="2"/>
      <c r="H7" s="2"/>
      <c r="I7" s="2"/>
      <c r="J7" s="2"/>
    </row>
    <row r="8" spans="2:10" ht="15" thickBot="1">
      <c r="B8" s="2"/>
      <c r="C8" s="2"/>
      <c r="D8" s="2"/>
      <c r="E8" s="2"/>
      <c r="F8" s="2"/>
      <c r="G8" s="2"/>
      <c r="H8" s="2"/>
      <c r="I8" s="2"/>
      <c r="J8" s="2"/>
    </row>
    <row r="9" spans="2:27" s="18" customFormat="1" ht="21" thickBot="1">
      <c r="B9" s="91"/>
      <c r="C9" s="91"/>
      <c r="D9" s="91"/>
      <c r="E9" s="518" t="s">
        <v>26</v>
      </c>
      <c r="F9" s="519"/>
      <c r="G9" s="519"/>
      <c r="H9" s="519"/>
      <c r="I9" s="519"/>
      <c r="J9" s="519"/>
      <c r="K9" s="519"/>
      <c r="L9" s="519"/>
      <c r="M9" s="519"/>
      <c r="N9" s="520"/>
      <c r="O9" s="521" t="s">
        <v>22</v>
      </c>
      <c r="P9" s="522"/>
      <c r="Q9" s="522"/>
      <c r="R9" s="522"/>
      <c r="S9" s="522"/>
      <c r="T9" s="522"/>
      <c r="U9" s="522"/>
      <c r="V9" s="522"/>
      <c r="W9" s="522"/>
      <c r="X9" s="523"/>
      <c r="Y9" s="512" t="s">
        <v>106</v>
      </c>
      <c r="Z9" s="513"/>
      <c r="AA9" s="514"/>
    </row>
    <row r="10" spans="2:28" s="18" customFormat="1" ht="281.25" customHeight="1" thickBot="1">
      <c r="B10" s="24" t="s">
        <v>0</v>
      </c>
      <c r="C10" s="24" t="s">
        <v>1</v>
      </c>
      <c r="D10" s="115" t="s">
        <v>31</v>
      </c>
      <c r="E10" s="163" t="s">
        <v>19</v>
      </c>
      <c r="F10" s="164" t="s">
        <v>36</v>
      </c>
      <c r="G10" s="164" t="s">
        <v>20</v>
      </c>
      <c r="H10" s="164" t="s">
        <v>36</v>
      </c>
      <c r="I10" s="164" t="s">
        <v>44</v>
      </c>
      <c r="J10" s="164" t="s">
        <v>36</v>
      </c>
      <c r="K10" s="344" t="s">
        <v>2</v>
      </c>
      <c r="L10" s="345" t="s">
        <v>36</v>
      </c>
      <c r="M10" s="346" t="s">
        <v>25</v>
      </c>
      <c r="N10" s="347" t="s">
        <v>64</v>
      </c>
      <c r="O10" s="163" t="s">
        <v>3</v>
      </c>
      <c r="P10" s="164" t="s">
        <v>38</v>
      </c>
      <c r="Q10" s="164" t="s">
        <v>58</v>
      </c>
      <c r="R10" s="164" t="s">
        <v>38</v>
      </c>
      <c r="S10" s="164" t="s">
        <v>51</v>
      </c>
      <c r="T10" s="164" t="s">
        <v>38</v>
      </c>
      <c r="U10" s="164" t="s">
        <v>45</v>
      </c>
      <c r="V10" s="166" t="s">
        <v>37</v>
      </c>
      <c r="W10" s="342" t="s">
        <v>21</v>
      </c>
      <c r="X10" s="343" t="s">
        <v>54</v>
      </c>
      <c r="Y10" s="26" t="s">
        <v>39</v>
      </c>
      <c r="Z10" s="27" t="s">
        <v>40</v>
      </c>
      <c r="AA10" s="28" t="s">
        <v>41</v>
      </c>
      <c r="AB10" s="341"/>
    </row>
    <row r="11" spans="2:28" ht="15">
      <c r="B11" s="74">
        <v>21</v>
      </c>
      <c r="C11" s="76" t="s">
        <v>175</v>
      </c>
      <c r="D11" s="116" t="s">
        <v>176</v>
      </c>
      <c r="E11" s="337">
        <v>34.5</v>
      </c>
      <c r="F11" s="333">
        <v>6</v>
      </c>
      <c r="G11" s="34">
        <v>31.5</v>
      </c>
      <c r="H11" s="33">
        <v>6</v>
      </c>
      <c r="I11" s="384">
        <v>30</v>
      </c>
      <c r="J11" s="385">
        <v>6</v>
      </c>
      <c r="K11" s="34">
        <v>30</v>
      </c>
      <c r="L11" s="35">
        <v>6</v>
      </c>
      <c r="M11" s="284">
        <f aca="true" t="shared" si="0" ref="M11:M32">(E11+G11+I11+K11)/12</f>
        <v>10.5</v>
      </c>
      <c r="N11" s="145">
        <f aca="true" t="shared" si="1" ref="N11:N32">F11+H11+J11+L11</f>
        <v>24</v>
      </c>
      <c r="O11" s="32">
        <v>13.5</v>
      </c>
      <c r="P11" s="33">
        <v>2</v>
      </c>
      <c r="Q11" s="34">
        <v>12</v>
      </c>
      <c r="R11" s="33">
        <v>2</v>
      </c>
      <c r="S11" s="307">
        <v>19</v>
      </c>
      <c r="T11" s="333">
        <v>2</v>
      </c>
      <c r="U11" s="34">
        <f aca="true" t="shared" si="2" ref="U11:U28">SUM(Q11+S11)/2</f>
        <v>15.5</v>
      </c>
      <c r="V11" s="35">
        <f aca="true" t="shared" si="3" ref="V11:V32">R11+T11</f>
        <v>4</v>
      </c>
      <c r="W11" s="36">
        <f aca="true" t="shared" si="4" ref="W11:W32">(S11+Q11+O11)/3</f>
        <v>14.833333333333334</v>
      </c>
      <c r="X11" s="106">
        <v>6</v>
      </c>
      <c r="Y11" s="32">
        <f aca="true" t="shared" si="5" ref="Y11:Y32">SUM(E11+G11+I11+K11+O11+U11)</f>
        <v>155</v>
      </c>
      <c r="Z11" s="307">
        <f aca="true" t="shared" si="6" ref="Z11:Z32">SUM(Y11/14)</f>
        <v>11.071428571428571</v>
      </c>
      <c r="AA11" s="383">
        <f>N11+X11</f>
        <v>30</v>
      </c>
      <c r="AB11" s="387" t="s">
        <v>107</v>
      </c>
    </row>
    <row r="12" spans="2:28" ht="15">
      <c r="B12" s="75">
        <v>1</v>
      </c>
      <c r="C12" s="77" t="s">
        <v>109</v>
      </c>
      <c r="D12" s="117" t="s">
        <v>110</v>
      </c>
      <c r="E12" s="41">
        <v>30.5</v>
      </c>
      <c r="F12" s="42">
        <v>6</v>
      </c>
      <c r="G12" s="43">
        <v>30.375</v>
      </c>
      <c r="H12" s="42">
        <v>6</v>
      </c>
      <c r="I12" s="316">
        <v>24</v>
      </c>
      <c r="J12" s="336">
        <v>0</v>
      </c>
      <c r="K12" s="43">
        <v>33.75</v>
      </c>
      <c r="L12" s="44">
        <v>6</v>
      </c>
      <c r="M12" s="52">
        <f t="shared" si="0"/>
        <v>9.885416666666666</v>
      </c>
      <c r="N12" s="146">
        <f t="shared" si="1"/>
        <v>18</v>
      </c>
      <c r="O12" s="338">
        <v>14</v>
      </c>
      <c r="P12" s="335">
        <v>2</v>
      </c>
      <c r="Q12" s="43">
        <v>10</v>
      </c>
      <c r="R12" s="42">
        <v>2</v>
      </c>
      <c r="S12" s="43">
        <v>18</v>
      </c>
      <c r="T12" s="42">
        <v>2</v>
      </c>
      <c r="U12" s="43">
        <f t="shared" si="2"/>
        <v>14</v>
      </c>
      <c r="V12" s="44">
        <f t="shared" si="3"/>
        <v>4</v>
      </c>
      <c r="W12" s="45">
        <f t="shared" si="4"/>
        <v>14</v>
      </c>
      <c r="X12" s="101">
        <v>6</v>
      </c>
      <c r="Y12" s="41">
        <f t="shared" si="5"/>
        <v>146.625</v>
      </c>
      <c r="Z12" s="273">
        <f t="shared" si="6"/>
        <v>10.473214285714286</v>
      </c>
      <c r="AA12" s="318">
        <v>30</v>
      </c>
      <c r="AB12" s="313" t="s">
        <v>107</v>
      </c>
    </row>
    <row r="13" spans="2:28" ht="15">
      <c r="B13" s="75">
        <v>10</v>
      </c>
      <c r="C13" s="77" t="s">
        <v>137</v>
      </c>
      <c r="D13" s="117" t="s">
        <v>138</v>
      </c>
      <c r="E13" s="338">
        <v>35.5</v>
      </c>
      <c r="F13" s="335">
        <v>6</v>
      </c>
      <c r="G13" s="43">
        <v>37.125</v>
      </c>
      <c r="H13" s="42">
        <v>6</v>
      </c>
      <c r="I13" s="205">
        <v>12</v>
      </c>
      <c r="J13" s="201">
        <v>0</v>
      </c>
      <c r="K13" s="43">
        <v>30</v>
      </c>
      <c r="L13" s="44">
        <v>6</v>
      </c>
      <c r="M13" s="52">
        <f t="shared" si="0"/>
        <v>9.552083333333334</v>
      </c>
      <c r="N13" s="146">
        <f t="shared" si="1"/>
        <v>18</v>
      </c>
      <c r="O13" s="41">
        <v>16.5</v>
      </c>
      <c r="P13" s="42">
        <v>2</v>
      </c>
      <c r="Q13" s="43">
        <v>15</v>
      </c>
      <c r="R13" s="42">
        <v>2</v>
      </c>
      <c r="S13" s="43">
        <v>16</v>
      </c>
      <c r="T13" s="42">
        <v>2</v>
      </c>
      <c r="U13" s="43">
        <f t="shared" si="2"/>
        <v>15.5</v>
      </c>
      <c r="V13" s="44">
        <f t="shared" si="3"/>
        <v>4</v>
      </c>
      <c r="W13" s="45">
        <f t="shared" si="4"/>
        <v>15.833333333333334</v>
      </c>
      <c r="X13" s="101">
        <v>6</v>
      </c>
      <c r="Y13" s="41">
        <f t="shared" si="5"/>
        <v>146.625</v>
      </c>
      <c r="Z13" s="273">
        <f t="shared" si="6"/>
        <v>10.473214285714286</v>
      </c>
      <c r="AA13" s="318">
        <v>30</v>
      </c>
      <c r="AB13" s="313" t="s">
        <v>107</v>
      </c>
    </row>
    <row r="14" spans="2:28" ht="15">
      <c r="B14" s="75">
        <v>6</v>
      </c>
      <c r="C14" s="77" t="s">
        <v>125</v>
      </c>
      <c r="D14" s="117" t="s">
        <v>126</v>
      </c>
      <c r="E14" s="338">
        <v>33.25</v>
      </c>
      <c r="F14" s="335">
        <v>6</v>
      </c>
      <c r="G14" s="43">
        <v>32.625</v>
      </c>
      <c r="H14" s="42">
        <v>6</v>
      </c>
      <c r="I14" s="205">
        <v>11.25</v>
      </c>
      <c r="J14" s="201">
        <v>0</v>
      </c>
      <c r="K14" s="43">
        <v>42.375</v>
      </c>
      <c r="L14" s="44">
        <v>6</v>
      </c>
      <c r="M14" s="52">
        <f t="shared" si="0"/>
        <v>9.958333333333334</v>
      </c>
      <c r="N14" s="146">
        <f t="shared" si="1"/>
        <v>18</v>
      </c>
      <c r="O14" s="264">
        <v>9</v>
      </c>
      <c r="P14" s="201">
        <v>0</v>
      </c>
      <c r="Q14" s="43">
        <v>13.25</v>
      </c>
      <c r="R14" s="42">
        <v>2</v>
      </c>
      <c r="S14" s="43">
        <v>17</v>
      </c>
      <c r="T14" s="42">
        <v>2</v>
      </c>
      <c r="U14" s="43">
        <f t="shared" si="2"/>
        <v>15.125</v>
      </c>
      <c r="V14" s="44">
        <f t="shared" si="3"/>
        <v>4</v>
      </c>
      <c r="W14" s="45">
        <f t="shared" si="4"/>
        <v>13.083333333333334</v>
      </c>
      <c r="X14" s="101">
        <v>6</v>
      </c>
      <c r="Y14" s="41">
        <f t="shared" si="5"/>
        <v>143.625</v>
      </c>
      <c r="Z14" s="273">
        <f t="shared" si="6"/>
        <v>10.258928571428571</v>
      </c>
      <c r="AA14" s="318">
        <v>30</v>
      </c>
      <c r="AB14" s="313" t="s">
        <v>107</v>
      </c>
    </row>
    <row r="15" spans="2:28" ht="15">
      <c r="B15" s="75">
        <v>13</v>
      </c>
      <c r="C15" s="77" t="s">
        <v>146</v>
      </c>
      <c r="D15" s="117" t="s">
        <v>147</v>
      </c>
      <c r="E15" s="338">
        <v>30.5</v>
      </c>
      <c r="F15" s="335">
        <v>6</v>
      </c>
      <c r="G15" s="273">
        <v>36</v>
      </c>
      <c r="H15" s="335">
        <v>6</v>
      </c>
      <c r="I15" s="316">
        <v>15</v>
      </c>
      <c r="J15" s="336">
        <v>0</v>
      </c>
      <c r="K15" s="273">
        <v>31.5</v>
      </c>
      <c r="L15" s="318">
        <v>6</v>
      </c>
      <c r="M15" s="52">
        <f t="shared" si="0"/>
        <v>9.416666666666666</v>
      </c>
      <c r="N15" s="146">
        <f t="shared" si="1"/>
        <v>18</v>
      </c>
      <c r="O15" s="338">
        <v>13</v>
      </c>
      <c r="P15" s="335">
        <v>2</v>
      </c>
      <c r="Q15" s="273">
        <v>19</v>
      </c>
      <c r="R15" s="335">
        <v>2</v>
      </c>
      <c r="S15" s="43">
        <v>10</v>
      </c>
      <c r="T15" s="42">
        <v>2</v>
      </c>
      <c r="U15" s="43">
        <f t="shared" si="2"/>
        <v>14.5</v>
      </c>
      <c r="V15" s="44">
        <f t="shared" si="3"/>
        <v>4</v>
      </c>
      <c r="W15" s="45">
        <f t="shared" si="4"/>
        <v>14</v>
      </c>
      <c r="X15" s="101">
        <f>P15+R15+T15</f>
        <v>6</v>
      </c>
      <c r="Y15" s="41">
        <f t="shared" si="5"/>
        <v>140.5</v>
      </c>
      <c r="Z15" s="273">
        <f t="shared" si="6"/>
        <v>10.035714285714286</v>
      </c>
      <c r="AA15" s="318">
        <v>30</v>
      </c>
      <c r="AB15" s="313" t="s">
        <v>107</v>
      </c>
    </row>
    <row r="16" spans="2:28" ht="15">
      <c r="B16" s="75">
        <v>23</v>
      </c>
      <c r="C16" s="77" t="s">
        <v>185</v>
      </c>
      <c r="D16" s="117" t="s">
        <v>186</v>
      </c>
      <c r="E16" s="41">
        <v>37.5</v>
      </c>
      <c r="F16" s="42">
        <v>6</v>
      </c>
      <c r="G16" s="43">
        <v>31.5</v>
      </c>
      <c r="H16" s="42">
        <v>6</v>
      </c>
      <c r="I16" s="205">
        <v>19.5</v>
      </c>
      <c r="J16" s="201">
        <v>0</v>
      </c>
      <c r="K16" s="205">
        <v>25.125</v>
      </c>
      <c r="L16" s="263">
        <v>0</v>
      </c>
      <c r="M16" s="52">
        <f t="shared" si="0"/>
        <v>9.46875</v>
      </c>
      <c r="N16" s="146">
        <f t="shared" si="1"/>
        <v>12</v>
      </c>
      <c r="O16" s="338">
        <v>11</v>
      </c>
      <c r="P16" s="335">
        <v>2</v>
      </c>
      <c r="Q16" s="43">
        <v>14.25</v>
      </c>
      <c r="R16" s="42">
        <v>2</v>
      </c>
      <c r="S16" s="43">
        <v>17</v>
      </c>
      <c r="T16" s="42">
        <v>2</v>
      </c>
      <c r="U16" s="43">
        <f t="shared" si="2"/>
        <v>15.625</v>
      </c>
      <c r="V16" s="44">
        <f t="shared" si="3"/>
        <v>4</v>
      </c>
      <c r="W16" s="45">
        <f t="shared" si="4"/>
        <v>14.083333333333334</v>
      </c>
      <c r="X16" s="101">
        <v>6</v>
      </c>
      <c r="Y16" s="41">
        <f t="shared" si="5"/>
        <v>140.25</v>
      </c>
      <c r="Z16" s="273">
        <f t="shared" si="6"/>
        <v>10.017857142857142</v>
      </c>
      <c r="AA16" s="318">
        <v>30</v>
      </c>
      <c r="AB16" s="313" t="s">
        <v>107</v>
      </c>
    </row>
    <row r="17" spans="2:28" ht="15">
      <c r="B17" s="75">
        <v>4</v>
      </c>
      <c r="C17" s="77" t="s">
        <v>119</v>
      </c>
      <c r="D17" s="117" t="s">
        <v>120</v>
      </c>
      <c r="E17" s="338">
        <v>37.5</v>
      </c>
      <c r="F17" s="335">
        <v>6</v>
      </c>
      <c r="G17" s="43">
        <v>34.875</v>
      </c>
      <c r="H17" s="42">
        <v>6</v>
      </c>
      <c r="I17" s="205">
        <v>9</v>
      </c>
      <c r="J17" s="201">
        <v>0</v>
      </c>
      <c r="K17" s="43">
        <v>30</v>
      </c>
      <c r="L17" s="44">
        <v>6</v>
      </c>
      <c r="M17" s="52">
        <f t="shared" si="0"/>
        <v>9.28125</v>
      </c>
      <c r="N17" s="146">
        <f t="shared" si="1"/>
        <v>18</v>
      </c>
      <c r="O17" s="338">
        <v>14</v>
      </c>
      <c r="P17" s="335">
        <v>2</v>
      </c>
      <c r="Q17" s="43">
        <v>11.5</v>
      </c>
      <c r="R17" s="42">
        <v>2</v>
      </c>
      <c r="S17" s="273">
        <v>18</v>
      </c>
      <c r="T17" s="335">
        <v>2</v>
      </c>
      <c r="U17" s="43">
        <f t="shared" si="2"/>
        <v>14.75</v>
      </c>
      <c r="V17" s="44">
        <f t="shared" si="3"/>
        <v>4</v>
      </c>
      <c r="W17" s="45">
        <f t="shared" si="4"/>
        <v>14.5</v>
      </c>
      <c r="X17" s="101">
        <f>P17+R17+T17</f>
        <v>6</v>
      </c>
      <c r="Y17" s="41">
        <f t="shared" si="5"/>
        <v>140.125</v>
      </c>
      <c r="Z17" s="273">
        <f t="shared" si="6"/>
        <v>10.008928571428571</v>
      </c>
      <c r="AA17" s="318">
        <v>30</v>
      </c>
      <c r="AB17" s="313" t="s">
        <v>107</v>
      </c>
    </row>
    <row r="18" spans="2:28" ht="15">
      <c r="B18" s="75">
        <v>8</v>
      </c>
      <c r="C18" s="77" t="s">
        <v>133</v>
      </c>
      <c r="D18" s="117" t="s">
        <v>96</v>
      </c>
      <c r="E18" s="41">
        <v>32.5</v>
      </c>
      <c r="F18" s="42">
        <v>6</v>
      </c>
      <c r="G18" s="43">
        <v>36.75</v>
      </c>
      <c r="H18" s="42">
        <v>6</v>
      </c>
      <c r="I18" s="316">
        <v>12</v>
      </c>
      <c r="J18" s="336">
        <v>0</v>
      </c>
      <c r="K18" s="43">
        <v>32.4375</v>
      </c>
      <c r="L18" s="44">
        <v>6</v>
      </c>
      <c r="M18" s="52">
        <f t="shared" si="0"/>
        <v>9.473958333333334</v>
      </c>
      <c r="N18" s="146">
        <f t="shared" si="1"/>
        <v>18</v>
      </c>
      <c r="O18" s="338">
        <v>12</v>
      </c>
      <c r="P18" s="335">
        <v>2</v>
      </c>
      <c r="Q18" s="43">
        <v>12.25</v>
      </c>
      <c r="R18" s="42">
        <v>2</v>
      </c>
      <c r="S18" s="43">
        <v>14</v>
      </c>
      <c r="T18" s="42">
        <v>2</v>
      </c>
      <c r="U18" s="43">
        <f t="shared" si="2"/>
        <v>13.125</v>
      </c>
      <c r="V18" s="44">
        <f t="shared" si="3"/>
        <v>4</v>
      </c>
      <c r="W18" s="45">
        <f t="shared" si="4"/>
        <v>12.75</v>
      </c>
      <c r="X18" s="101">
        <v>6</v>
      </c>
      <c r="Y18" s="41">
        <f t="shared" si="5"/>
        <v>138.8125</v>
      </c>
      <c r="Z18" s="50">
        <f t="shared" si="6"/>
        <v>9.915178571428571</v>
      </c>
      <c r="AA18" s="51">
        <f aca="true" t="shared" si="7" ref="AA18:AA32">N18+X18</f>
        <v>24</v>
      </c>
      <c r="AB18" s="288" t="s">
        <v>488</v>
      </c>
    </row>
    <row r="19" spans="2:28" ht="15">
      <c r="B19" s="75">
        <v>11</v>
      </c>
      <c r="C19" s="77" t="s">
        <v>143</v>
      </c>
      <c r="D19" s="117" t="s">
        <v>144</v>
      </c>
      <c r="E19" s="338">
        <v>32.25</v>
      </c>
      <c r="F19" s="335">
        <v>6</v>
      </c>
      <c r="G19" s="316">
        <v>21</v>
      </c>
      <c r="H19" s="336">
        <v>0</v>
      </c>
      <c r="I19" s="316">
        <v>18</v>
      </c>
      <c r="J19" s="336">
        <v>0</v>
      </c>
      <c r="K19" s="43">
        <v>33.1875</v>
      </c>
      <c r="L19" s="44">
        <v>6</v>
      </c>
      <c r="M19" s="52">
        <f t="shared" si="0"/>
        <v>8.703125</v>
      </c>
      <c r="N19" s="146">
        <f t="shared" si="1"/>
        <v>12</v>
      </c>
      <c r="O19" s="264">
        <v>7.5</v>
      </c>
      <c r="P19" s="201">
        <v>0</v>
      </c>
      <c r="Q19" s="43">
        <v>11.75</v>
      </c>
      <c r="R19" s="42">
        <v>2</v>
      </c>
      <c r="S19" s="43">
        <v>19</v>
      </c>
      <c r="T19" s="42">
        <v>2</v>
      </c>
      <c r="U19" s="43">
        <f t="shared" si="2"/>
        <v>15.375</v>
      </c>
      <c r="V19" s="44">
        <f t="shared" si="3"/>
        <v>4</v>
      </c>
      <c r="W19" s="45">
        <f t="shared" si="4"/>
        <v>12.75</v>
      </c>
      <c r="X19" s="101">
        <v>6</v>
      </c>
      <c r="Y19" s="41">
        <f t="shared" si="5"/>
        <v>127.3125</v>
      </c>
      <c r="Z19" s="50">
        <f t="shared" si="6"/>
        <v>9.09375</v>
      </c>
      <c r="AA19" s="51">
        <f t="shared" si="7"/>
        <v>18</v>
      </c>
      <c r="AB19" s="288" t="s">
        <v>488</v>
      </c>
    </row>
    <row r="20" spans="2:28" ht="15">
      <c r="B20" s="75">
        <v>17</v>
      </c>
      <c r="C20" s="77" t="s">
        <v>159</v>
      </c>
      <c r="D20" s="117" t="s">
        <v>160</v>
      </c>
      <c r="E20" s="338">
        <v>33.75</v>
      </c>
      <c r="F20" s="335">
        <v>6</v>
      </c>
      <c r="G20" s="205">
        <v>29.25</v>
      </c>
      <c r="H20" s="201">
        <v>0</v>
      </c>
      <c r="I20" s="316">
        <v>15</v>
      </c>
      <c r="J20" s="336">
        <v>0</v>
      </c>
      <c r="K20" s="205">
        <v>24.1875</v>
      </c>
      <c r="L20" s="263">
        <v>0</v>
      </c>
      <c r="M20" s="52">
        <f t="shared" si="0"/>
        <v>8.515625</v>
      </c>
      <c r="N20" s="146">
        <f t="shared" si="1"/>
        <v>6</v>
      </c>
      <c r="O20" s="338">
        <v>11</v>
      </c>
      <c r="P20" s="335">
        <v>2</v>
      </c>
      <c r="Q20" s="43">
        <v>11</v>
      </c>
      <c r="R20" s="42">
        <v>2</v>
      </c>
      <c r="S20" s="43">
        <v>15.5</v>
      </c>
      <c r="T20" s="42">
        <v>2</v>
      </c>
      <c r="U20" s="43">
        <f t="shared" si="2"/>
        <v>13.25</v>
      </c>
      <c r="V20" s="44">
        <f t="shared" si="3"/>
        <v>4</v>
      </c>
      <c r="W20" s="45">
        <f t="shared" si="4"/>
        <v>12.5</v>
      </c>
      <c r="X20" s="101">
        <v>6</v>
      </c>
      <c r="Y20" s="41">
        <f t="shared" si="5"/>
        <v>126.4375</v>
      </c>
      <c r="Z20" s="50">
        <f t="shared" si="6"/>
        <v>9.03125</v>
      </c>
      <c r="AA20" s="51">
        <f t="shared" si="7"/>
        <v>12</v>
      </c>
      <c r="AB20" s="288" t="s">
        <v>488</v>
      </c>
    </row>
    <row r="21" spans="2:28" ht="15">
      <c r="B21" s="75">
        <v>22</v>
      </c>
      <c r="C21" s="77" t="s">
        <v>177</v>
      </c>
      <c r="D21" s="117" t="s">
        <v>178</v>
      </c>
      <c r="E21" s="338">
        <v>35.25</v>
      </c>
      <c r="F21" s="335">
        <v>6</v>
      </c>
      <c r="G21" s="316">
        <v>24</v>
      </c>
      <c r="H21" s="336">
        <v>0</v>
      </c>
      <c r="I21" s="316">
        <v>6</v>
      </c>
      <c r="J21" s="336">
        <v>0</v>
      </c>
      <c r="K21" s="43">
        <v>30</v>
      </c>
      <c r="L21" s="44">
        <v>6</v>
      </c>
      <c r="M21" s="52">
        <f t="shared" si="0"/>
        <v>7.9375</v>
      </c>
      <c r="N21" s="146">
        <f t="shared" si="1"/>
        <v>12</v>
      </c>
      <c r="O21" s="41">
        <v>14.5</v>
      </c>
      <c r="P21" s="42">
        <v>2</v>
      </c>
      <c r="Q21" s="43">
        <v>12.25</v>
      </c>
      <c r="R21" s="42">
        <v>2</v>
      </c>
      <c r="S21" s="43">
        <v>14</v>
      </c>
      <c r="T21" s="42">
        <v>2</v>
      </c>
      <c r="U21" s="43">
        <f t="shared" si="2"/>
        <v>13.125</v>
      </c>
      <c r="V21" s="44">
        <f t="shared" si="3"/>
        <v>4</v>
      </c>
      <c r="W21" s="45">
        <f t="shared" si="4"/>
        <v>13.583333333333334</v>
      </c>
      <c r="X21" s="101">
        <v>6</v>
      </c>
      <c r="Y21" s="41">
        <f t="shared" si="5"/>
        <v>122.875</v>
      </c>
      <c r="Z21" s="50">
        <f t="shared" si="6"/>
        <v>8.776785714285714</v>
      </c>
      <c r="AA21" s="51">
        <f t="shared" si="7"/>
        <v>18</v>
      </c>
      <c r="AB21" s="288" t="s">
        <v>488</v>
      </c>
    </row>
    <row r="22" spans="2:28" ht="15">
      <c r="B22" s="75">
        <v>20</v>
      </c>
      <c r="C22" s="77" t="s">
        <v>171</v>
      </c>
      <c r="D22" s="117" t="s">
        <v>95</v>
      </c>
      <c r="E22" s="331">
        <v>28.25</v>
      </c>
      <c r="F22" s="336">
        <v>0</v>
      </c>
      <c r="G22" s="316">
        <v>24</v>
      </c>
      <c r="H22" s="336">
        <v>0</v>
      </c>
      <c r="I22" s="316">
        <v>15</v>
      </c>
      <c r="J22" s="336">
        <v>0</v>
      </c>
      <c r="K22" s="205">
        <v>26.5</v>
      </c>
      <c r="L22" s="263">
        <v>0</v>
      </c>
      <c r="M22" s="52">
        <f t="shared" si="0"/>
        <v>7.8125</v>
      </c>
      <c r="N22" s="146">
        <f t="shared" si="1"/>
        <v>0</v>
      </c>
      <c r="O22" s="338">
        <v>13</v>
      </c>
      <c r="P22" s="335">
        <v>2</v>
      </c>
      <c r="Q22" s="43">
        <v>14.5</v>
      </c>
      <c r="R22" s="42">
        <v>2</v>
      </c>
      <c r="S22" s="43">
        <v>10</v>
      </c>
      <c r="T22" s="42">
        <v>2</v>
      </c>
      <c r="U22" s="43">
        <f t="shared" si="2"/>
        <v>12.25</v>
      </c>
      <c r="V22" s="44">
        <f t="shared" si="3"/>
        <v>4</v>
      </c>
      <c r="W22" s="45">
        <f t="shared" si="4"/>
        <v>12.5</v>
      </c>
      <c r="X22" s="101">
        <v>6</v>
      </c>
      <c r="Y22" s="41">
        <f t="shared" si="5"/>
        <v>119</v>
      </c>
      <c r="Z22" s="50">
        <f t="shared" si="6"/>
        <v>8.5</v>
      </c>
      <c r="AA22" s="51">
        <f t="shared" si="7"/>
        <v>6</v>
      </c>
      <c r="AB22" s="288" t="s">
        <v>488</v>
      </c>
    </row>
    <row r="23" spans="2:28" ht="15">
      <c r="B23" s="75">
        <v>19</v>
      </c>
      <c r="C23" s="77" t="s">
        <v>169</v>
      </c>
      <c r="D23" s="117" t="s">
        <v>170</v>
      </c>
      <c r="E23" s="331">
        <v>21.75</v>
      </c>
      <c r="F23" s="336">
        <v>0</v>
      </c>
      <c r="G23" s="50">
        <v>25.5</v>
      </c>
      <c r="H23" s="54">
        <v>0</v>
      </c>
      <c r="I23" s="316">
        <v>18</v>
      </c>
      <c r="J23" s="336">
        <v>0</v>
      </c>
      <c r="K23" s="205">
        <v>24.75</v>
      </c>
      <c r="L23" s="263">
        <v>0</v>
      </c>
      <c r="M23" s="52">
        <f t="shared" si="0"/>
        <v>7.5</v>
      </c>
      <c r="N23" s="146">
        <f t="shared" si="1"/>
        <v>0</v>
      </c>
      <c r="O23" s="41">
        <v>10.5</v>
      </c>
      <c r="P23" s="42">
        <v>2</v>
      </c>
      <c r="Q23" s="43">
        <v>17.75</v>
      </c>
      <c r="R23" s="42">
        <v>2</v>
      </c>
      <c r="S23" s="43">
        <v>12.5</v>
      </c>
      <c r="T23" s="42">
        <v>2</v>
      </c>
      <c r="U23" s="43">
        <f t="shared" si="2"/>
        <v>15.125</v>
      </c>
      <c r="V23" s="44">
        <f t="shared" si="3"/>
        <v>4</v>
      </c>
      <c r="W23" s="45">
        <f t="shared" si="4"/>
        <v>13.583333333333334</v>
      </c>
      <c r="X23" s="101">
        <v>6</v>
      </c>
      <c r="Y23" s="41">
        <f t="shared" si="5"/>
        <v>115.625</v>
      </c>
      <c r="Z23" s="50">
        <f t="shared" si="6"/>
        <v>8.258928571428571</v>
      </c>
      <c r="AA23" s="51">
        <f t="shared" si="7"/>
        <v>6</v>
      </c>
      <c r="AB23" s="288" t="s">
        <v>488</v>
      </c>
    </row>
    <row r="24" spans="2:28" ht="15">
      <c r="B24" s="75">
        <v>5</v>
      </c>
      <c r="C24" s="77" t="s">
        <v>123</v>
      </c>
      <c r="D24" s="117" t="s">
        <v>124</v>
      </c>
      <c r="E24" s="331">
        <v>19.25</v>
      </c>
      <c r="F24" s="336">
        <v>0</v>
      </c>
      <c r="G24" s="273">
        <v>30</v>
      </c>
      <c r="H24" s="335">
        <v>6</v>
      </c>
      <c r="I24" s="316">
        <v>12</v>
      </c>
      <c r="J24" s="336">
        <v>0</v>
      </c>
      <c r="K24" s="205">
        <v>22.875</v>
      </c>
      <c r="L24" s="263">
        <v>0</v>
      </c>
      <c r="M24" s="52">
        <f t="shared" si="0"/>
        <v>7.010416666666667</v>
      </c>
      <c r="N24" s="146">
        <f t="shared" si="1"/>
        <v>6</v>
      </c>
      <c r="O24" s="41">
        <v>13</v>
      </c>
      <c r="P24" s="42">
        <v>2</v>
      </c>
      <c r="Q24" s="43">
        <v>15</v>
      </c>
      <c r="R24" s="42">
        <v>2</v>
      </c>
      <c r="S24" s="43">
        <v>17</v>
      </c>
      <c r="T24" s="42">
        <v>2</v>
      </c>
      <c r="U24" s="43">
        <f t="shared" si="2"/>
        <v>16</v>
      </c>
      <c r="V24" s="44">
        <f t="shared" si="3"/>
        <v>4</v>
      </c>
      <c r="W24" s="45">
        <f t="shared" si="4"/>
        <v>15</v>
      </c>
      <c r="X24" s="101">
        <v>6</v>
      </c>
      <c r="Y24" s="41">
        <f t="shared" si="5"/>
        <v>113.125</v>
      </c>
      <c r="Z24" s="50">
        <f t="shared" si="6"/>
        <v>8.080357142857142</v>
      </c>
      <c r="AA24" s="51">
        <f t="shared" si="7"/>
        <v>12</v>
      </c>
      <c r="AB24" s="288" t="s">
        <v>488</v>
      </c>
    </row>
    <row r="25" spans="2:28" ht="15">
      <c r="B25" s="75">
        <v>7</v>
      </c>
      <c r="C25" s="77" t="s">
        <v>129</v>
      </c>
      <c r="D25" s="117" t="s">
        <v>130</v>
      </c>
      <c r="E25" s="331">
        <v>29.75</v>
      </c>
      <c r="F25" s="336">
        <v>0</v>
      </c>
      <c r="G25" s="316">
        <v>21</v>
      </c>
      <c r="H25" s="336">
        <v>0</v>
      </c>
      <c r="I25" s="316">
        <v>15</v>
      </c>
      <c r="J25" s="336">
        <v>0</v>
      </c>
      <c r="K25" s="205">
        <v>21.375</v>
      </c>
      <c r="L25" s="263">
        <v>0</v>
      </c>
      <c r="M25" s="52">
        <f t="shared" si="0"/>
        <v>7.260416666666667</v>
      </c>
      <c r="N25" s="146">
        <f t="shared" si="1"/>
        <v>0</v>
      </c>
      <c r="O25" s="338">
        <v>11</v>
      </c>
      <c r="P25" s="335">
        <v>2</v>
      </c>
      <c r="Q25" s="43">
        <v>11</v>
      </c>
      <c r="R25" s="42">
        <v>2</v>
      </c>
      <c r="S25" s="43">
        <v>14.5</v>
      </c>
      <c r="T25" s="42">
        <v>2</v>
      </c>
      <c r="U25" s="43">
        <f t="shared" si="2"/>
        <v>12.75</v>
      </c>
      <c r="V25" s="44">
        <f t="shared" si="3"/>
        <v>4</v>
      </c>
      <c r="W25" s="45">
        <f t="shared" si="4"/>
        <v>12.166666666666666</v>
      </c>
      <c r="X25" s="101">
        <v>6</v>
      </c>
      <c r="Y25" s="41">
        <f t="shared" si="5"/>
        <v>110.875</v>
      </c>
      <c r="Z25" s="50">
        <f t="shared" si="6"/>
        <v>7.919642857142857</v>
      </c>
      <c r="AA25" s="51">
        <f t="shared" si="7"/>
        <v>6</v>
      </c>
      <c r="AB25" s="288" t="s">
        <v>488</v>
      </c>
    </row>
    <row r="26" spans="2:28" ht="15">
      <c r="B26" s="75">
        <v>3</v>
      </c>
      <c r="C26" s="77" t="s">
        <v>117</v>
      </c>
      <c r="D26" s="117" t="s">
        <v>118</v>
      </c>
      <c r="E26" s="264">
        <v>21</v>
      </c>
      <c r="F26" s="201">
        <v>0</v>
      </c>
      <c r="G26" s="316">
        <v>27</v>
      </c>
      <c r="H26" s="336">
        <v>0</v>
      </c>
      <c r="I26" s="316">
        <v>12</v>
      </c>
      <c r="J26" s="336">
        <v>0</v>
      </c>
      <c r="K26" s="205">
        <v>26.625</v>
      </c>
      <c r="L26" s="263">
        <v>0</v>
      </c>
      <c r="M26" s="52">
        <f t="shared" si="0"/>
        <v>7.21875</v>
      </c>
      <c r="N26" s="146">
        <f t="shared" si="1"/>
        <v>0</v>
      </c>
      <c r="O26" s="41">
        <v>13</v>
      </c>
      <c r="P26" s="42">
        <v>2</v>
      </c>
      <c r="Q26" s="43">
        <v>10.25</v>
      </c>
      <c r="R26" s="42">
        <v>2</v>
      </c>
      <c r="S26" s="43">
        <v>12</v>
      </c>
      <c r="T26" s="42">
        <v>2</v>
      </c>
      <c r="U26" s="43">
        <f t="shared" si="2"/>
        <v>11.125</v>
      </c>
      <c r="V26" s="44">
        <f t="shared" si="3"/>
        <v>4</v>
      </c>
      <c r="W26" s="45">
        <f t="shared" si="4"/>
        <v>11.75</v>
      </c>
      <c r="X26" s="101">
        <v>6</v>
      </c>
      <c r="Y26" s="41">
        <f t="shared" si="5"/>
        <v>110.75</v>
      </c>
      <c r="Z26" s="50">
        <f t="shared" si="6"/>
        <v>7.910714285714286</v>
      </c>
      <c r="AA26" s="51">
        <f t="shared" si="7"/>
        <v>6</v>
      </c>
      <c r="AB26" s="288" t="s">
        <v>488</v>
      </c>
    </row>
    <row r="27" spans="2:28" ht="15">
      <c r="B27" s="75">
        <v>12</v>
      </c>
      <c r="C27" s="77" t="s">
        <v>145</v>
      </c>
      <c r="D27" s="117" t="s">
        <v>140</v>
      </c>
      <c r="E27" s="41">
        <v>35</v>
      </c>
      <c r="F27" s="42">
        <v>6</v>
      </c>
      <c r="G27" s="316">
        <v>15</v>
      </c>
      <c r="H27" s="336">
        <v>0</v>
      </c>
      <c r="I27" s="316">
        <v>12</v>
      </c>
      <c r="J27" s="336">
        <v>0</v>
      </c>
      <c r="K27" s="205">
        <v>26.0625</v>
      </c>
      <c r="L27" s="263">
        <v>0</v>
      </c>
      <c r="M27" s="52">
        <f t="shared" si="0"/>
        <v>7.338541666666667</v>
      </c>
      <c r="N27" s="146">
        <f t="shared" si="1"/>
        <v>6</v>
      </c>
      <c r="O27" s="264">
        <v>7</v>
      </c>
      <c r="P27" s="201">
        <v>0</v>
      </c>
      <c r="Q27" s="41">
        <v>12.75</v>
      </c>
      <c r="R27" s="42">
        <v>2</v>
      </c>
      <c r="S27" s="43">
        <v>15</v>
      </c>
      <c r="T27" s="42">
        <v>2</v>
      </c>
      <c r="U27" s="43">
        <f t="shared" si="2"/>
        <v>13.875</v>
      </c>
      <c r="V27" s="44">
        <f t="shared" si="3"/>
        <v>4</v>
      </c>
      <c r="W27" s="45">
        <f t="shared" si="4"/>
        <v>11.583333333333334</v>
      </c>
      <c r="X27" s="101">
        <v>6</v>
      </c>
      <c r="Y27" s="41">
        <f t="shared" si="5"/>
        <v>108.9375</v>
      </c>
      <c r="Z27" s="50">
        <f t="shared" si="6"/>
        <v>7.78125</v>
      </c>
      <c r="AA27" s="51">
        <f t="shared" si="7"/>
        <v>12</v>
      </c>
      <c r="AB27" s="288" t="s">
        <v>488</v>
      </c>
    </row>
    <row r="28" spans="2:28" ht="15">
      <c r="B28" s="75">
        <v>16</v>
      </c>
      <c r="C28" s="77" t="s">
        <v>157</v>
      </c>
      <c r="D28" s="117" t="s">
        <v>158</v>
      </c>
      <c r="E28" s="331">
        <v>15.5</v>
      </c>
      <c r="F28" s="336">
        <v>0</v>
      </c>
      <c r="G28" s="50">
        <v>24</v>
      </c>
      <c r="H28" s="54">
        <v>0</v>
      </c>
      <c r="I28" s="316">
        <v>12</v>
      </c>
      <c r="J28" s="336">
        <v>0</v>
      </c>
      <c r="K28" s="205">
        <v>24</v>
      </c>
      <c r="L28" s="263">
        <v>0</v>
      </c>
      <c r="M28" s="52">
        <f t="shared" si="0"/>
        <v>6.291666666666667</v>
      </c>
      <c r="N28" s="146">
        <f t="shared" si="1"/>
        <v>0</v>
      </c>
      <c r="O28" s="338">
        <v>11</v>
      </c>
      <c r="P28" s="335">
        <v>2</v>
      </c>
      <c r="Q28" s="338">
        <v>18.75</v>
      </c>
      <c r="R28" s="335">
        <v>2</v>
      </c>
      <c r="S28" s="273">
        <v>14</v>
      </c>
      <c r="T28" s="335">
        <v>2</v>
      </c>
      <c r="U28" s="43">
        <f t="shared" si="2"/>
        <v>16.375</v>
      </c>
      <c r="V28" s="44">
        <f t="shared" si="3"/>
        <v>4</v>
      </c>
      <c r="W28" s="45">
        <f t="shared" si="4"/>
        <v>14.583333333333334</v>
      </c>
      <c r="X28" s="101">
        <f>P28+R28+T28</f>
        <v>6</v>
      </c>
      <c r="Y28" s="41">
        <f t="shared" si="5"/>
        <v>102.875</v>
      </c>
      <c r="Z28" s="50">
        <f t="shared" si="6"/>
        <v>7.348214285714286</v>
      </c>
      <c r="AA28" s="51">
        <f t="shared" si="7"/>
        <v>6</v>
      </c>
      <c r="AB28" s="288" t="s">
        <v>488</v>
      </c>
    </row>
    <row r="29" spans="2:28" ht="15">
      <c r="B29" s="75">
        <v>9</v>
      </c>
      <c r="C29" s="77" t="s">
        <v>135</v>
      </c>
      <c r="D29" s="117" t="s">
        <v>79</v>
      </c>
      <c r="E29" s="264">
        <v>10.89</v>
      </c>
      <c r="F29" s="201">
        <v>0</v>
      </c>
      <c r="G29" s="205">
        <v>11.25</v>
      </c>
      <c r="H29" s="201">
        <v>0</v>
      </c>
      <c r="I29" s="205">
        <v>15</v>
      </c>
      <c r="J29" s="201">
        <v>0</v>
      </c>
      <c r="K29" s="43">
        <v>30.57</v>
      </c>
      <c r="L29" s="44">
        <v>6</v>
      </c>
      <c r="M29" s="52">
        <f t="shared" si="0"/>
        <v>5.642500000000001</v>
      </c>
      <c r="N29" s="146">
        <f t="shared" si="1"/>
        <v>6</v>
      </c>
      <c r="O29" s="41">
        <v>15</v>
      </c>
      <c r="P29" s="42">
        <v>2</v>
      </c>
      <c r="Q29" s="41">
        <v>13.75</v>
      </c>
      <c r="R29" s="42">
        <v>2</v>
      </c>
      <c r="S29" s="43">
        <v>12</v>
      </c>
      <c r="T29" s="42">
        <v>2</v>
      </c>
      <c r="U29" s="43">
        <v>12.875</v>
      </c>
      <c r="V29" s="44">
        <f t="shared" si="3"/>
        <v>4</v>
      </c>
      <c r="W29" s="45">
        <f t="shared" si="4"/>
        <v>13.583333333333334</v>
      </c>
      <c r="X29" s="101">
        <v>6</v>
      </c>
      <c r="Y29" s="41">
        <f t="shared" si="5"/>
        <v>95.58500000000001</v>
      </c>
      <c r="Z29" s="50">
        <f t="shared" si="6"/>
        <v>6.827500000000001</v>
      </c>
      <c r="AA29" s="51">
        <f t="shared" si="7"/>
        <v>12</v>
      </c>
      <c r="AB29" s="288" t="s">
        <v>488</v>
      </c>
    </row>
    <row r="30" spans="2:28" ht="15">
      <c r="B30" s="75">
        <v>18</v>
      </c>
      <c r="C30" s="77" t="s">
        <v>163</v>
      </c>
      <c r="D30" s="117" t="s">
        <v>164</v>
      </c>
      <c r="E30" s="331">
        <v>24.25</v>
      </c>
      <c r="F30" s="336">
        <v>0</v>
      </c>
      <c r="G30" s="316">
        <v>18</v>
      </c>
      <c r="H30" s="336">
        <v>0</v>
      </c>
      <c r="I30" s="205">
        <v>3</v>
      </c>
      <c r="J30" s="201">
        <v>0</v>
      </c>
      <c r="K30" s="205">
        <v>24.1875</v>
      </c>
      <c r="L30" s="263">
        <v>0</v>
      </c>
      <c r="M30" s="52">
        <f t="shared" si="0"/>
        <v>5.786458333333333</v>
      </c>
      <c r="N30" s="146">
        <f t="shared" si="1"/>
        <v>0</v>
      </c>
      <c r="O30" s="41">
        <v>10</v>
      </c>
      <c r="P30" s="42">
        <v>2</v>
      </c>
      <c r="Q30" s="338">
        <v>19</v>
      </c>
      <c r="R30" s="335">
        <v>2</v>
      </c>
      <c r="S30" s="43">
        <v>10</v>
      </c>
      <c r="T30" s="42">
        <v>2</v>
      </c>
      <c r="U30" s="43">
        <f>SUM(Q30+S30)/2</f>
        <v>14.5</v>
      </c>
      <c r="V30" s="44">
        <f t="shared" si="3"/>
        <v>4</v>
      </c>
      <c r="W30" s="45">
        <f t="shared" si="4"/>
        <v>13</v>
      </c>
      <c r="X30" s="101">
        <f>P30+R30+T30</f>
        <v>6</v>
      </c>
      <c r="Y30" s="41">
        <f t="shared" si="5"/>
        <v>93.9375</v>
      </c>
      <c r="Z30" s="50">
        <f t="shared" si="6"/>
        <v>6.709821428571429</v>
      </c>
      <c r="AA30" s="51">
        <f t="shared" si="7"/>
        <v>6</v>
      </c>
      <c r="AB30" s="288" t="s">
        <v>488</v>
      </c>
    </row>
    <row r="31" spans="2:28" ht="15">
      <c r="B31" s="75">
        <v>15</v>
      </c>
      <c r="C31" s="77" t="s">
        <v>156</v>
      </c>
      <c r="D31" s="117" t="s">
        <v>89</v>
      </c>
      <c r="E31" s="331">
        <v>28.25</v>
      </c>
      <c r="F31" s="336">
        <v>0</v>
      </c>
      <c r="G31" s="205">
        <v>5.25</v>
      </c>
      <c r="H31" s="201">
        <v>0</v>
      </c>
      <c r="I31" s="316">
        <v>24</v>
      </c>
      <c r="J31" s="336">
        <v>0</v>
      </c>
      <c r="K31" s="205">
        <v>15.1875</v>
      </c>
      <c r="L31" s="263">
        <v>0</v>
      </c>
      <c r="M31" s="52">
        <f t="shared" si="0"/>
        <v>6.057291666666667</v>
      </c>
      <c r="N31" s="146">
        <f t="shared" si="1"/>
        <v>0</v>
      </c>
      <c r="O31" s="41">
        <v>10</v>
      </c>
      <c r="P31" s="42">
        <v>2</v>
      </c>
      <c r="Q31" s="338">
        <v>12.25</v>
      </c>
      <c r="R31" s="335">
        <v>2</v>
      </c>
      <c r="S31" s="273">
        <v>10</v>
      </c>
      <c r="T31" s="335">
        <v>2</v>
      </c>
      <c r="U31" s="43">
        <f>SUM(Q31+S31)/2</f>
        <v>11.125</v>
      </c>
      <c r="V31" s="44">
        <f t="shared" si="3"/>
        <v>4</v>
      </c>
      <c r="W31" s="45">
        <f t="shared" si="4"/>
        <v>10.75</v>
      </c>
      <c r="X31" s="101">
        <f>P31+R31+T31</f>
        <v>6</v>
      </c>
      <c r="Y31" s="41">
        <f t="shared" si="5"/>
        <v>93.8125</v>
      </c>
      <c r="Z31" s="50">
        <f t="shared" si="6"/>
        <v>6.700892857142857</v>
      </c>
      <c r="AA31" s="51">
        <f t="shared" si="7"/>
        <v>6</v>
      </c>
      <c r="AB31" s="288" t="s">
        <v>488</v>
      </c>
    </row>
    <row r="32" spans="2:28" ht="15.75" thickBot="1">
      <c r="B32" s="89">
        <v>2</v>
      </c>
      <c r="C32" s="114" t="s">
        <v>111</v>
      </c>
      <c r="D32" s="118" t="s">
        <v>112</v>
      </c>
      <c r="E32" s="386">
        <v>20.5</v>
      </c>
      <c r="F32" s="349">
        <v>0</v>
      </c>
      <c r="G32" s="319">
        <v>15</v>
      </c>
      <c r="H32" s="349">
        <v>0</v>
      </c>
      <c r="I32" s="207">
        <v>9.75</v>
      </c>
      <c r="J32" s="203">
        <v>0</v>
      </c>
      <c r="K32" s="207">
        <v>22.875</v>
      </c>
      <c r="L32" s="265">
        <v>0</v>
      </c>
      <c r="M32" s="216">
        <f t="shared" si="0"/>
        <v>5.677083333333333</v>
      </c>
      <c r="N32" s="147">
        <f t="shared" si="1"/>
        <v>0</v>
      </c>
      <c r="O32" s="102">
        <v>11</v>
      </c>
      <c r="P32" s="108">
        <v>2</v>
      </c>
      <c r="Q32" s="102">
        <v>10.75</v>
      </c>
      <c r="R32" s="108">
        <v>2</v>
      </c>
      <c r="S32" s="305">
        <v>16</v>
      </c>
      <c r="T32" s="340">
        <v>2</v>
      </c>
      <c r="U32" s="93">
        <f>SUM(Q32+S32)/2</f>
        <v>13.375</v>
      </c>
      <c r="V32" s="94">
        <f t="shared" si="3"/>
        <v>4</v>
      </c>
      <c r="W32" s="107">
        <f t="shared" si="4"/>
        <v>12.583333333333334</v>
      </c>
      <c r="X32" s="109">
        <f>P32+R32+T32</f>
        <v>6</v>
      </c>
      <c r="Y32" s="102">
        <f t="shared" si="5"/>
        <v>92.5</v>
      </c>
      <c r="Z32" s="57">
        <f t="shared" si="6"/>
        <v>6.607142857142857</v>
      </c>
      <c r="AA32" s="58">
        <f t="shared" si="7"/>
        <v>6</v>
      </c>
      <c r="AB32" s="290" t="s">
        <v>488</v>
      </c>
    </row>
    <row r="33" spans="3:21" ht="21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3:21" ht="21">
      <c r="C34" s="7" t="s">
        <v>72</v>
      </c>
      <c r="D34" s="6"/>
      <c r="E34" s="137" t="s">
        <v>15</v>
      </c>
      <c r="F34" s="6"/>
      <c r="G34" s="6"/>
      <c r="H34" s="6"/>
      <c r="I34" s="6"/>
      <c r="J34" s="6"/>
      <c r="K34" s="6"/>
      <c r="L34" s="6"/>
      <c r="M34" s="14" t="s">
        <v>508</v>
      </c>
      <c r="N34" s="6"/>
      <c r="O34" s="9"/>
      <c r="P34" s="9"/>
      <c r="Q34" s="9"/>
      <c r="R34" s="6"/>
      <c r="S34" s="6"/>
      <c r="T34" s="6"/>
      <c r="U34" s="6"/>
    </row>
    <row r="35" spans="3:21" ht="21">
      <c r="C35" s="6"/>
      <c r="D35" s="6"/>
      <c r="E35" s="6"/>
      <c r="F35" s="6"/>
      <c r="G35" s="6"/>
      <c r="H35" s="6"/>
      <c r="I35" s="6"/>
      <c r="J35" s="6"/>
      <c r="K35" s="6"/>
      <c r="L35" s="6"/>
      <c r="M35" s="9"/>
      <c r="N35" s="9"/>
      <c r="O35" s="9"/>
      <c r="P35" s="9"/>
      <c r="Q35" s="9"/>
      <c r="R35" s="6"/>
      <c r="S35" s="6"/>
      <c r="T35" s="6"/>
      <c r="U35" s="6"/>
    </row>
    <row r="36" spans="3:26" ht="21">
      <c r="C36" s="7" t="s">
        <v>73</v>
      </c>
      <c r="E36" s="137" t="s">
        <v>189</v>
      </c>
      <c r="F36" s="6"/>
      <c r="G36" s="6"/>
      <c r="H36" s="6"/>
      <c r="I36" s="6"/>
      <c r="J36" s="6"/>
      <c r="K36" s="6"/>
      <c r="L36" s="6"/>
      <c r="M36" s="11" t="s">
        <v>67</v>
      </c>
      <c r="N36" s="10"/>
      <c r="O36" s="10"/>
      <c r="P36" s="10"/>
      <c r="Q36" s="9"/>
      <c r="R36" s="6"/>
      <c r="S36" s="6"/>
      <c r="T36" s="6"/>
      <c r="U36" s="12" t="s">
        <v>68</v>
      </c>
      <c r="V36" s="13"/>
      <c r="W36" s="13"/>
      <c r="X36" s="13"/>
      <c r="Y36" s="13"/>
      <c r="Z36" s="13"/>
    </row>
    <row r="37" spans="3:26" ht="21">
      <c r="C37" s="7"/>
      <c r="E37" s="137" t="s">
        <v>190</v>
      </c>
      <c r="H37" s="6"/>
      <c r="I37" s="6"/>
      <c r="J37" s="6"/>
      <c r="K37" s="6"/>
      <c r="L37" s="6"/>
      <c r="M37" s="9"/>
      <c r="N37" s="9" t="s">
        <v>18</v>
      </c>
      <c r="O37" s="9"/>
      <c r="P37" s="9"/>
      <c r="Q37" s="9"/>
      <c r="R37" s="6"/>
      <c r="S37" s="6"/>
      <c r="T37" s="6"/>
      <c r="U37" s="13"/>
      <c r="V37" s="12" t="s">
        <v>69</v>
      </c>
      <c r="W37" s="13"/>
      <c r="X37" s="13"/>
      <c r="Y37" s="13"/>
      <c r="Z37" s="13"/>
    </row>
    <row r="38" spans="3:22" ht="21">
      <c r="C38" s="6"/>
      <c r="E38" s="137" t="s">
        <v>191</v>
      </c>
      <c r="F38" s="6"/>
      <c r="G38" s="6"/>
      <c r="H38" s="6"/>
      <c r="I38" s="6"/>
      <c r="J38" s="6"/>
      <c r="K38" s="6"/>
      <c r="L38" s="6"/>
      <c r="M38" s="9"/>
      <c r="O38" s="9"/>
      <c r="P38" s="9"/>
      <c r="Q38" s="9"/>
      <c r="R38" s="6"/>
      <c r="S38" s="6"/>
      <c r="T38" s="6"/>
      <c r="V38" s="9" t="s">
        <v>70</v>
      </c>
    </row>
    <row r="39" spans="5:20" ht="21">
      <c r="E39" s="137" t="s">
        <v>8</v>
      </c>
      <c r="F39" s="6"/>
      <c r="G39" s="6"/>
      <c r="N39" s="6"/>
      <c r="O39" s="6"/>
      <c r="P39" s="6"/>
      <c r="Q39" s="6"/>
      <c r="R39" s="6"/>
      <c r="S39" s="6"/>
      <c r="T39" s="6"/>
    </row>
    <row r="40" spans="3:20" ht="21">
      <c r="C40" s="6"/>
      <c r="E40" s="137" t="s">
        <v>15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3:21" ht="21">
      <c r="C41" s="6"/>
      <c r="E41" s="137" t="s">
        <v>188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3:13" ht="21">
      <c r="C42" s="6"/>
      <c r="D42" s="6"/>
      <c r="E42" s="137" t="s">
        <v>82</v>
      </c>
      <c r="F42" s="6"/>
      <c r="G42" s="6"/>
      <c r="H42" s="6"/>
      <c r="I42" s="6"/>
      <c r="J42" s="6"/>
      <c r="K42" s="6"/>
      <c r="L42" s="6"/>
      <c r="M42" s="6"/>
    </row>
    <row r="44" spans="3:5" ht="20.25">
      <c r="C44" s="12" t="s">
        <v>187</v>
      </c>
      <c r="D44" s="12"/>
      <c r="E44" s="13"/>
    </row>
    <row r="45" spans="3:7" ht="20.25">
      <c r="C45" s="12" t="s">
        <v>510</v>
      </c>
      <c r="D45" s="12"/>
      <c r="E45" s="13"/>
      <c r="F45" s="8"/>
      <c r="G45" s="8"/>
    </row>
    <row r="46" spans="3:7" ht="20.25">
      <c r="C46" s="12" t="s">
        <v>509</v>
      </c>
      <c r="D46" s="12"/>
      <c r="E46" s="13"/>
      <c r="F46" s="8"/>
      <c r="G46" s="8"/>
    </row>
  </sheetData>
  <sheetProtection formatCells="0" formatColumns="0" formatRows="0" insertColumns="0" insertRows="0" insertHyperlinks="0" deleteColumns="0" deleteRows="0" sort="0" autoFilter="0" pivotTables="0"/>
  <mergeCells count="3">
    <mergeCell ref="E9:N9"/>
    <mergeCell ref="O9:X9"/>
    <mergeCell ref="Y9:AA9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I78"/>
  <sheetViews>
    <sheetView tabSelected="1" zoomScale="68" zoomScaleNormal="68" zoomScalePageLayoutView="0" workbookViewId="0" topLeftCell="A1">
      <selection activeCell="I63" sqref="I63:I64"/>
    </sheetView>
  </sheetViews>
  <sheetFormatPr defaultColWidth="11.421875" defaultRowHeight="15"/>
  <cols>
    <col min="1" max="1" width="2.8515625" style="18" customWidth="1"/>
    <col min="2" max="2" width="6.28125" style="18" customWidth="1"/>
    <col min="3" max="3" width="27.00390625" style="18" customWidth="1"/>
    <col min="4" max="4" width="25.57421875" style="18" customWidth="1"/>
    <col min="5" max="5" width="9.8515625" style="18" customWidth="1"/>
    <col min="6" max="6" width="4.421875" style="18" customWidth="1"/>
    <col min="7" max="7" width="9.28125" style="18" customWidth="1"/>
    <col min="8" max="8" width="4.421875" style="18" customWidth="1"/>
    <col min="9" max="9" width="10.28125" style="18" customWidth="1"/>
    <col min="10" max="10" width="4.8515625" style="18" customWidth="1"/>
    <col min="11" max="11" width="9.57421875" style="18" customWidth="1"/>
    <col min="12" max="12" width="4.57421875" style="18" customWidth="1"/>
    <col min="13" max="13" width="9.8515625" style="18" customWidth="1"/>
    <col min="14" max="14" width="4.421875" style="18" customWidth="1"/>
    <col min="15" max="15" width="9.57421875" style="18" customWidth="1"/>
    <col min="16" max="16" width="5.57421875" style="18" customWidth="1"/>
    <col min="17" max="17" width="9.57421875" style="18" customWidth="1"/>
    <col min="18" max="18" width="5.140625" style="18" customWidth="1"/>
    <col min="19" max="19" width="10.00390625" style="18" customWidth="1"/>
    <col min="20" max="20" width="4.7109375" style="18" customWidth="1"/>
    <col min="21" max="21" width="10.57421875" style="18" customWidth="1"/>
    <col min="22" max="22" width="6.00390625" style="18" customWidth="1"/>
    <col min="23" max="23" width="9.140625" style="18" customWidth="1"/>
    <col min="24" max="24" width="6.28125" style="18" customWidth="1"/>
    <col min="25" max="25" width="9.7109375" style="18" customWidth="1"/>
    <col min="26" max="26" width="5.7109375" style="18" customWidth="1"/>
    <col min="27" max="27" width="9.421875" style="18" customWidth="1"/>
    <col min="28" max="28" width="6.140625" style="18" customWidth="1"/>
    <col min="29" max="29" width="9.140625" style="18" customWidth="1"/>
    <col min="30" max="30" width="6.140625" style="18" customWidth="1"/>
    <col min="31" max="31" width="10.28125" style="18" customWidth="1"/>
    <col min="32" max="32" width="9.421875" style="18" customWidth="1"/>
    <col min="33" max="33" width="6.8515625" style="18" bestFit="1" customWidth="1"/>
    <col min="34" max="16384" width="11.421875" style="18" customWidth="1"/>
  </cols>
  <sheetData>
    <row r="1" spans="2:17" ht="18">
      <c r="B1" s="408"/>
      <c r="C1" s="16"/>
      <c r="D1" s="16"/>
      <c r="E1" s="16"/>
      <c r="F1" s="16"/>
      <c r="G1" s="417" t="s">
        <v>542</v>
      </c>
      <c r="H1" s="16"/>
      <c r="I1" s="16"/>
      <c r="J1" s="17"/>
      <c r="K1" s="415"/>
      <c r="L1" s="17"/>
      <c r="M1" s="17"/>
      <c r="N1" s="416"/>
      <c r="O1" s="416"/>
      <c r="P1" s="416"/>
      <c r="Q1" s="416"/>
    </row>
    <row r="2" spans="2:17" ht="15.75">
      <c r="B2" s="412"/>
      <c r="C2" s="3"/>
      <c r="D2" s="16"/>
      <c r="E2" s="16"/>
      <c r="F2" s="16"/>
      <c r="G2" s="417" t="s">
        <v>543</v>
      </c>
      <c r="H2" s="16"/>
      <c r="I2" s="16"/>
      <c r="J2" s="16"/>
      <c r="K2" s="16"/>
      <c r="L2" s="16"/>
      <c r="M2" s="16"/>
      <c r="N2" s="416"/>
      <c r="O2" s="416"/>
      <c r="P2" s="416"/>
      <c r="Q2" s="416"/>
    </row>
    <row r="3" spans="2:17" ht="15.75">
      <c r="B3" s="412"/>
      <c r="C3" s="16" t="s">
        <v>555</v>
      </c>
      <c r="D3" s="16"/>
      <c r="E3" s="16"/>
      <c r="F3" s="16"/>
      <c r="G3" s="16"/>
      <c r="H3" s="16"/>
      <c r="I3" s="16"/>
      <c r="J3" s="16"/>
      <c r="K3" s="16"/>
      <c r="L3" s="16"/>
      <c r="M3" s="416"/>
      <c r="N3" s="416"/>
      <c r="O3" s="416"/>
      <c r="P3" s="416"/>
      <c r="Q3" s="416"/>
    </row>
    <row r="4" spans="2:17" ht="18">
      <c r="B4" s="413"/>
      <c r="C4" s="418"/>
      <c r="D4" s="415"/>
      <c r="E4" s="415"/>
      <c r="F4" s="415"/>
      <c r="G4" s="415"/>
      <c r="H4" s="418"/>
      <c r="I4" s="415"/>
      <c r="J4" s="415"/>
      <c r="K4" s="415"/>
      <c r="L4" s="419"/>
      <c r="M4" s="416"/>
      <c r="N4" s="416"/>
      <c r="O4" s="416"/>
      <c r="P4" s="416"/>
      <c r="Q4" s="416"/>
    </row>
    <row r="5" spans="2:10" ht="17.25">
      <c r="B5" s="19"/>
      <c r="C5" s="19"/>
      <c r="E5" s="20" t="s">
        <v>71</v>
      </c>
      <c r="F5" s="20"/>
      <c r="G5" s="19"/>
      <c r="H5" s="19"/>
      <c r="I5" s="19"/>
      <c r="J5" s="19"/>
    </row>
    <row r="6" spans="2:11" ht="17.25">
      <c r="B6" s="19"/>
      <c r="C6" s="19"/>
      <c r="E6" s="20" t="s">
        <v>554</v>
      </c>
      <c r="F6" s="19"/>
      <c r="G6" s="2"/>
      <c r="H6" s="19"/>
      <c r="I6" s="19"/>
      <c r="J6" s="19"/>
      <c r="K6" s="19"/>
    </row>
    <row r="7" spans="2:11" ht="17.25">
      <c r="B7" s="19"/>
      <c r="C7" s="19"/>
      <c r="E7" s="20" t="s">
        <v>531</v>
      </c>
      <c r="F7" s="19"/>
      <c r="G7" s="19"/>
      <c r="H7" s="19"/>
      <c r="I7" s="19"/>
      <c r="J7" s="19"/>
      <c r="K7" s="19"/>
    </row>
    <row r="8" spans="2:8" ht="15" thickBot="1">
      <c r="B8" s="19"/>
      <c r="C8" s="19"/>
      <c r="D8" s="19"/>
      <c r="E8" s="19"/>
      <c r="F8" s="19"/>
      <c r="G8" s="19"/>
      <c r="H8" s="19"/>
    </row>
    <row r="9" spans="2:33" ht="21" thickBot="1">
      <c r="B9" s="71"/>
      <c r="C9" s="71"/>
      <c r="D9" s="71"/>
      <c r="E9" s="515" t="s">
        <v>528</v>
      </c>
      <c r="F9" s="516"/>
      <c r="G9" s="516"/>
      <c r="H9" s="517"/>
      <c r="I9" s="528" t="s">
        <v>529</v>
      </c>
      <c r="J9" s="529"/>
      <c r="K9" s="529"/>
      <c r="L9" s="530"/>
      <c r="M9" s="531" t="s">
        <v>530</v>
      </c>
      <c r="N9" s="526"/>
      <c r="O9" s="526"/>
      <c r="P9" s="527"/>
      <c r="Q9" s="524" t="s">
        <v>22</v>
      </c>
      <c r="R9" s="525"/>
      <c r="S9" s="525"/>
      <c r="T9" s="525"/>
      <c r="U9" s="526"/>
      <c r="V9" s="527"/>
      <c r="W9" s="515" t="s">
        <v>28</v>
      </c>
      <c r="X9" s="516"/>
      <c r="Y9" s="516"/>
      <c r="Z9" s="517"/>
      <c r="AA9" s="528" t="s">
        <v>23</v>
      </c>
      <c r="AB9" s="529"/>
      <c r="AC9" s="529"/>
      <c r="AD9" s="529"/>
      <c r="AE9" s="515" t="s">
        <v>24</v>
      </c>
      <c r="AF9" s="516"/>
      <c r="AG9" s="517"/>
    </row>
    <row r="10" spans="2:35" ht="312" customHeight="1" thickBot="1">
      <c r="B10" s="72" t="s">
        <v>0</v>
      </c>
      <c r="C10" s="24" t="s">
        <v>1</v>
      </c>
      <c r="D10" s="414" t="s">
        <v>31</v>
      </c>
      <c r="E10" s="26" t="s">
        <v>74</v>
      </c>
      <c r="F10" s="28" t="s">
        <v>36</v>
      </c>
      <c r="G10" s="323" t="s">
        <v>544</v>
      </c>
      <c r="H10" s="421" t="s">
        <v>547</v>
      </c>
      <c r="I10" s="26" t="s">
        <v>536</v>
      </c>
      <c r="J10" s="28" t="s">
        <v>36</v>
      </c>
      <c r="K10" s="323" t="s">
        <v>545</v>
      </c>
      <c r="L10" s="30" t="s">
        <v>548</v>
      </c>
      <c r="M10" s="26" t="s">
        <v>527</v>
      </c>
      <c r="N10" s="28" t="s">
        <v>36</v>
      </c>
      <c r="O10" s="323" t="s">
        <v>546</v>
      </c>
      <c r="P10" s="421" t="s">
        <v>549</v>
      </c>
      <c r="Q10" s="26" t="s">
        <v>533</v>
      </c>
      <c r="R10" s="27" t="s">
        <v>42</v>
      </c>
      <c r="S10" s="27" t="s">
        <v>534</v>
      </c>
      <c r="T10" s="28" t="s">
        <v>37</v>
      </c>
      <c r="U10" s="323" t="s">
        <v>21</v>
      </c>
      <c r="V10" s="30" t="s">
        <v>541</v>
      </c>
      <c r="W10" s="26" t="s">
        <v>535</v>
      </c>
      <c r="X10" s="28" t="s">
        <v>38</v>
      </c>
      <c r="Y10" s="323" t="s">
        <v>27</v>
      </c>
      <c r="Z10" s="291" t="s">
        <v>550</v>
      </c>
      <c r="AA10" s="26" t="s">
        <v>532</v>
      </c>
      <c r="AB10" s="28" t="s">
        <v>43</v>
      </c>
      <c r="AC10" s="323" t="s">
        <v>29</v>
      </c>
      <c r="AD10" s="30" t="s">
        <v>537</v>
      </c>
      <c r="AE10" s="420" t="s">
        <v>39</v>
      </c>
      <c r="AF10" s="132" t="s">
        <v>40</v>
      </c>
      <c r="AG10" s="132" t="s">
        <v>41</v>
      </c>
      <c r="AH10" s="73"/>
      <c r="AI10" s="55"/>
    </row>
    <row r="11" spans="2:34" ht="17.25">
      <c r="B11" s="424">
        <v>1</v>
      </c>
      <c r="C11" s="442" t="s">
        <v>478</v>
      </c>
      <c r="D11" s="437" t="s">
        <v>142</v>
      </c>
      <c r="E11" s="40">
        <v>48.599999999999994</v>
      </c>
      <c r="F11" s="443">
        <v>6</v>
      </c>
      <c r="G11" s="38">
        <f aca="true" t="shared" si="0" ref="G11:G42">E11/3</f>
        <v>16.2</v>
      </c>
      <c r="H11" s="447">
        <f aca="true" t="shared" si="1" ref="H11:H42">F11</f>
        <v>6</v>
      </c>
      <c r="I11" s="119">
        <v>36</v>
      </c>
      <c r="J11" s="443">
        <v>6</v>
      </c>
      <c r="K11" s="38">
        <f aca="true" t="shared" si="2" ref="K11:K42">I11/3</f>
        <v>12</v>
      </c>
      <c r="L11" s="447">
        <f aca="true" t="shared" si="3" ref="L11:L42">J11</f>
        <v>6</v>
      </c>
      <c r="M11" s="119">
        <v>55.199999999999996</v>
      </c>
      <c r="N11" s="443">
        <v>6</v>
      </c>
      <c r="O11" s="38">
        <f aca="true" t="shared" si="4" ref="O11:O42">M11/3</f>
        <v>18.4</v>
      </c>
      <c r="P11" s="447">
        <f aca="true" t="shared" si="5" ref="P11:P42">N11</f>
        <v>6</v>
      </c>
      <c r="Q11" s="119">
        <v>55.800000000000004</v>
      </c>
      <c r="R11" s="422">
        <v>5</v>
      </c>
      <c r="S11" s="423">
        <v>41.58</v>
      </c>
      <c r="T11" s="443">
        <v>4</v>
      </c>
      <c r="U11" s="38">
        <f aca="true" t="shared" si="6" ref="U11:U42">(Q11+S11)/6</f>
        <v>16.23</v>
      </c>
      <c r="V11" s="451">
        <f aca="true" t="shared" si="7" ref="V11:V17">R11+T11</f>
        <v>9</v>
      </c>
      <c r="W11" s="119">
        <v>40</v>
      </c>
      <c r="X11" s="443">
        <v>2</v>
      </c>
      <c r="Y11" s="455">
        <f aca="true" t="shared" si="8" ref="Y11:Y42">W11/2</f>
        <v>20</v>
      </c>
      <c r="Z11" s="456">
        <f aca="true" t="shared" si="9" ref="Z11:Z42">X11</f>
        <v>2</v>
      </c>
      <c r="AA11" s="119">
        <v>16.6</v>
      </c>
      <c r="AB11" s="443">
        <v>1</v>
      </c>
      <c r="AC11" s="38">
        <f aca="true" t="shared" si="10" ref="AC11:AC42">AA11</f>
        <v>16.6</v>
      </c>
      <c r="AD11" s="463">
        <f aca="true" t="shared" si="11" ref="AD11:AD42">AB11</f>
        <v>1</v>
      </c>
      <c r="AE11" s="467">
        <f aca="true" t="shared" si="12" ref="AE11:AE42">E11+I11+M11+Q11+S11+W11+AA11</f>
        <v>293.78000000000003</v>
      </c>
      <c r="AF11" s="471">
        <f aca="true" t="shared" si="13" ref="AF11:AF42">AE11/18</f>
        <v>16.32111111111111</v>
      </c>
      <c r="AG11" s="479">
        <f>H11+L11+P11+V11+Z11+AD11</f>
        <v>30</v>
      </c>
      <c r="AH11" s="475" t="s">
        <v>107</v>
      </c>
    </row>
    <row r="12" spans="2:34" ht="17.25">
      <c r="B12" s="389">
        <v>2</v>
      </c>
      <c r="C12" s="425" t="s">
        <v>637</v>
      </c>
      <c r="D12" s="438" t="s">
        <v>77</v>
      </c>
      <c r="E12" s="49">
        <v>43.2</v>
      </c>
      <c r="F12" s="444">
        <v>6</v>
      </c>
      <c r="G12" s="47">
        <f t="shared" si="0"/>
        <v>14.4</v>
      </c>
      <c r="H12" s="448">
        <f t="shared" si="1"/>
        <v>6</v>
      </c>
      <c r="I12" s="120">
        <v>43.5</v>
      </c>
      <c r="J12" s="444">
        <v>6</v>
      </c>
      <c r="K12" s="47">
        <f t="shared" si="2"/>
        <v>14.5</v>
      </c>
      <c r="L12" s="448">
        <f t="shared" si="3"/>
        <v>6</v>
      </c>
      <c r="M12" s="120">
        <v>53.400000000000006</v>
      </c>
      <c r="N12" s="444">
        <v>6</v>
      </c>
      <c r="O12" s="47">
        <f t="shared" si="4"/>
        <v>17.8</v>
      </c>
      <c r="P12" s="448">
        <f t="shared" si="5"/>
        <v>6</v>
      </c>
      <c r="Q12" s="120">
        <v>51</v>
      </c>
      <c r="R12" s="430">
        <v>5</v>
      </c>
      <c r="S12" s="431">
        <v>49.14</v>
      </c>
      <c r="T12" s="444">
        <v>4</v>
      </c>
      <c r="U12" s="47">
        <f t="shared" si="6"/>
        <v>16.69</v>
      </c>
      <c r="V12" s="452">
        <f t="shared" si="7"/>
        <v>9</v>
      </c>
      <c r="W12" s="120">
        <v>36.8</v>
      </c>
      <c r="X12" s="444">
        <v>2</v>
      </c>
      <c r="Y12" s="457">
        <f t="shared" si="8"/>
        <v>18.4</v>
      </c>
      <c r="Z12" s="458">
        <f t="shared" si="9"/>
        <v>2</v>
      </c>
      <c r="AA12" s="120">
        <v>14.2</v>
      </c>
      <c r="AB12" s="444">
        <v>1</v>
      </c>
      <c r="AC12" s="47">
        <f t="shared" si="10"/>
        <v>14.2</v>
      </c>
      <c r="AD12" s="464">
        <f t="shared" si="11"/>
        <v>1</v>
      </c>
      <c r="AE12" s="468">
        <f t="shared" si="12"/>
        <v>291.24</v>
      </c>
      <c r="AF12" s="472">
        <f t="shared" si="13"/>
        <v>16.18</v>
      </c>
      <c r="AG12" s="480">
        <f>H12+L12+P12+V12+Z12+AD12</f>
        <v>30</v>
      </c>
      <c r="AH12" s="476" t="s">
        <v>107</v>
      </c>
    </row>
    <row r="13" spans="2:34" ht="17.25">
      <c r="B13" s="389">
        <v>3</v>
      </c>
      <c r="C13" s="425" t="s">
        <v>605</v>
      </c>
      <c r="D13" s="269" t="s">
        <v>557</v>
      </c>
      <c r="E13" s="49">
        <v>45.9</v>
      </c>
      <c r="F13" s="444">
        <v>6</v>
      </c>
      <c r="G13" s="47">
        <f t="shared" si="0"/>
        <v>15.299999999999999</v>
      </c>
      <c r="H13" s="448">
        <f t="shared" si="1"/>
        <v>6</v>
      </c>
      <c r="I13" s="120">
        <v>46.5</v>
      </c>
      <c r="J13" s="444">
        <v>6</v>
      </c>
      <c r="K13" s="47">
        <f t="shared" si="2"/>
        <v>15.5</v>
      </c>
      <c r="L13" s="448">
        <f t="shared" si="3"/>
        <v>6</v>
      </c>
      <c r="M13" s="120">
        <v>40.800000000000004</v>
      </c>
      <c r="N13" s="444">
        <v>6</v>
      </c>
      <c r="O13" s="47">
        <f t="shared" si="4"/>
        <v>13.600000000000001</v>
      </c>
      <c r="P13" s="448">
        <f t="shared" si="5"/>
        <v>6</v>
      </c>
      <c r="Q13" s="120">
        <v>42.900000000000006</v>
      </c>
      <c r="R13" s="430">
        <v>5</v>
      </c>
      <c r="S13" s="431">
        <v>42.246</v>
      </c>
      <c r="T13" s="444">
        <v>4</v>
      </c>
      <c r="U13" s="47">
        <f t="shared" si="6"/>
        <v>14.191000000000003</v>
      </c>
      <c r="V13" s="452">
        <f t="shared" si="7"/>
        <v>9</v>
      </c>
      <c r="W13" s="120">
        <v>32.8</v>
      </c>
      <c r="X13" s="444">
        <v>2</v>
      </c>
      <c r="Y13" s="457">
        <f t="shared" si="8"/>
        <v>16.4</v>
      </c>
      <c r="Z13" s="458">
        <f t="shared" si="9"/>
        <v>2</v>
      </c>
      <c r="AA13" s="120">
        <v>10.7</v>
      </c>
      <c r="AB13" s="444">
        <v>1</v>
      </c>
      <c r="AC13" s="47">
        <f t="shared" si="10"/>
        <v>10.7</v>
      </c>
      <c r="AD13" s="464">
        <f t="shared" si="11"/>
        <v>1</v>
      </c>
      <c r="AE13" s="468">
        <f t="shared" si="12"/>
        <v>261.846</v>
      </c>
      <c r="AF13" s="472">
        <f t="shared" si="13"/>
        <v>14.547</v>
      </c>
      <c r="AG13" s="480">
        <f>H13+L13+P13+V13+Z13+AD13</f>
        <v>30</v>
      </c>
      <c r="AH13" s="476" t="s">
        <v>107</v>
      </c>
    </row>
    <row r="14" spans="2:34" ht="17.25">
      <c r="B14" s="389">
        <v>4</v>
      </c>
      <c r="C14" s="425" t="s">
        <v>608</v>
      </c>
      <c r="D14" s="269" t="s">
        <v>609</v>
      </c>
      <c r="E14" s="49">
        <v>36.300000000000004</v>
      </c>
      <c r="F14" s="444">
        <v>6</v>
      </c>
      <c r="G14" s="47">
        <f t="shared" si="0"/>
        <v>12.100000000000001</v>
      </c>
      <c r="H14" s="448">
        <f t="shared" si="1"/>
        <v>6</v>
      </c>
      <c r="I14" s="120">
        <v>36</v>
      </c>
      <c r="J14" s="444">
        <v>6</v>
      </c>
      <c r="K14" s="47">
        <f t="shared" si="2"/>
        <v>12</v>
      </c>
      <c r="L14" s="448">
        <f t="shared" si="3"/>
        <v>6</v>
      </c>
      <c r="M14" s="120">
        <v>43.800000000000004</v>
      </c>
      <c r="N14" s="444">
        <v>6</v>
      </c>
      <c r="O14" s="47">
        <f t="shared" si="4"/>
        <v>14.600000000000001</v>
      </c>
      <c r="P14" s="448">
        <f t="shared" si="5"/>
        <v>6</v>
      </c>
      <c r="Q14" s="120">
        <v>45.150000000000006</v>
      </c>
      <c r="R14" s="430">
        <v>5</v>
      </c>
      <c r="S14" s="431">
        <v>41.400000000000006</v>
      </c>
      <c r="T14" s="444">
        <v>4</v>
      </c>
      <c r="U14" s="47">
        <f t="shared" si="6"/>
        <v>14.425000000000002</v>
      </c>
      <c r="V14" s="452">
        <f t="shared" si="7"/>
        <v>9</v>
      </c>
      <c r="W14" s="120">
        <v>36.4</v>
      </c>
      <c r="X14" s="444">
        <v>2</v>
      </c>
      <c r="Y14" s="457">
        <f t="shared" si="8"/>
        <v>18.2</v>
      </c>
      <c r="Z14" s="458">
        <f t="shared" si="9"/>
        <v>2</v>
      </c>
      <c r="AA14" s="120">
        <v>16.2</v>
      </c>
      <c r="AB14" s="444">
        <v>1</v>
      </c>
      <c r="AC14" s="47">
        <f t="shared" si="10"/>
        <v>16.2</v>
      </c>
      <c r="AD14" s="464">
        <f t="shared" si="11"/>
        <v>1</v>
      </c>
      <c r="AE14" s="468">
        <f t="shared" si="12"/>
        <v>255.25000000000003</v>
      </c>
      <c r="AF14" s="472">
        <f t="shared" si="13"/>
        <v>14.180555555555557</v>
      </c>
      <c r="AG14" s="480">
        <f>H14+L14+P14+V14+Z14+AD14</f>
        <v>30</v>
      </c>
      <c r="AH14" s="476" t="s">
        <v>107</v>
      </c>
    </row>
    <row r="15" spans="2:34" ht="17.25">
      <c r="B15" s="389">
        <v>5</v>
      </c>
      <c r="C15" s="426" t="s">
        <v>562</v>
      </c>
      <c r="D15" s="438" t="s">
        <v>563</v>
      </c>
      <c r="E15" s="49">
        <v>32.099999999999994</v>
      </c>
      <c r="F15" s="444">
        <v>6</v>
      </c>
      <c r="G15" s="47">
        <f t="shared" si="0"/>
        <v>10.699999999999998</v>
      </c>
      <c r="H15" s="448">
        <f t="shared" si="1"/>
        <v>6</v>
      </c>
      <c r="I15" s="120">
        <v>39</v>
      </c>
      <c r="J15" s="444">
        <v>6</v>
      </c>
      <c r="K15" s="47">
        <f t="shared" si="2"/>
        <v>13</v>
      </c>
      <c r="L15" s="448">
        <f t="shared" si="3"/>
        <v>6</v>
      </c>
      <c r="M15" s="120">
        <v>50.099999999999994</v>
      </c>
      <c r="N15" s="444">
        <v>6</v>
      </c>
      <c r="O15" s="47">
        <f t="shared" si="4"/>
        <v>16.7</v>
      </c>
      <c r="P15" s="448">
        <f t="shared" si="5"/>
        <v>6</v>
      </c>
      <c r="Q15" s="120">
        <v>45.75</v>
      </c>
      <c r="R15" s="430">
        <v>5</v>
      </c>
      <c r="S15" s="431">
        <v>35.82000000000001</v>
      </c>
      <c r="T15" s="444">
        <v>4</v>
      </c>
      <c r="U15" s="47">
        <f t="shared" si="6"/>
        <v>13.595</v>
      </c>
      <c r="V15" s="452">
        <f t="shared" si="7"/>
        <v>9</v>
      </c>
      <c r="W15" s="120">
        <v>31.6</v>
      </c>
      <c r="X15" s="444">
        <v>2</v>
      </c>
      <c r="Y15" s="457">
        <f t="shared" si="8"/>
        <v>15.8</v>
      </c>
      <c r="Z15" s="458">
        <f t="shared" si="9"/>
        <v>2</v>
      </c>
      <c r="AA15" s="52">
        <v>8.6</v>
      </c>
      <c r="AB15" s="445">
        <v>0</v>
      </c>
      <c r="AC15" s="53">
        <f t="shared" si="10"/>
        <v>8.6</v>
      </c>
      <c r="AD15" s="465">
        <f t="shared" si="11"/>
        <v>0</v>
      </c>
      <c r="AE15" s="468">
        <f t="shared" si="12"/>
        <v>242.96999999999997</v>
      </c>
      <c r="AF15" s="472">
        <f t="shared" si="13"/>
        <v>13.498333333333331</v>
      </c>
      <c r="AG15" s="480">
        <v>30</v>
      </c>
      <c r="AH15" s="476" t="s">
        <v>107</v>
      </c>
    </row>
    <row r="16" spans="2:34" ht="17.25">
      <c r="B16" s="389">
        <v>6</v>
      </c>
      <c r="C16" s="426" t="s">
        <v>622</v>
      </c>
      <c r="D16" s="438" t="s">
        <v>623</v>
      </c>
      <c r="E16" s="50">
        <v>26.25</v>
      </c>
      <c r="F16" s="445">
        <v>0</v>
      </c>
      <c r="G16" s="53">
        <f t="shared" si="0"/>
        <v>8.75</v>
      </c>
      <c r="H16" s="449">
        <f t="shared" si="1"/>
        <v>0</v>
      </c>
      <c r="I16" s="120">
        <v>39</v>
      </c>
      <c r="J16" s="444">
        <v>6</v>
      </c>
      <c r="K16" s="47">
        <f t="shared" si="2"/>
        <v>13</v>
      </c>
      <c r="L16" s="448">
        <f t="shared" si="3"/>
        <v>6</v>
      </c>
      <c r="M16" s="52">
        <v>46.2</v>
      </c>
      <c r="N16" s="445">
        <v>6</v>
      </c>
      <c r="O16" s="53">
        <f t="shared" si="4"/>
        <v>15.4</v>
      </c>
      <c r="P16" s="449">
        <f t="shared" si="5"/>
        <v>6</v>
      </c>
      <c r="Q16" s="120">
        <v>41.7</v>
      </c>
      <c r="R16" s="430">
        <v>5</v>
      </c>
      <c r="S16" s="431">
        <v>34.326</v>
      </c>
      <c r="T16" s="444">
        <v>4</v>
      </c>
      <c r="U16" s="47">
        <f t="shared" si="6"/>
        <v>12.671000000000001</v>
      </c>
      <c r="V16" s="452">
        <f t="shared" si="7"/>
        <v>9</v>
      </c>
      <c r="W16" s="120">
        <v>37.599999999999994</v>
      </c>
      <c r="X16" s="444">
        <v>2</v>
      </c>
      <c r="Y16" s="457">
        <f t="shared" si="8"/>
        <v>18.799999999999997</v>
      </c>
      <c r="Z16" s="458">
        <f t="shared" si="9"/>
        <v>2</v>
      </c>
      <c r="AA16" s="52">
        <v>9.8</v>
      </c>
      <c r="AB16" s="445">
        <v>0</v>
      </c>
      <c r="AC16" s="53">
        <f t="shared" si="10"/>
        <v>9.8</v>
      </c>
      <c r="AD16" s="465">
        <f t="shared" si="11"/>
        <v>0</v>
      </c>
      <c r="AE16" s="468">
        <f t="shared" si="12"/>
        <v>234.876</v>
      </c>
      <c r="AF16" s="472">
        <f t="shared" si="13"/>
        <v>13.048666666666668</v>
      </c>
      <c r="AG16" s="480">
        <v>30</v>
      </c>
      <c r="AH16" s="476" t="s">
        <v>107</v>
      </c>
    </row>
    <row r="17" spans="2:34" ht="17.25">
      <c r="B17" s="389">
        <v>7</v>
      </c>
      <c r="C17" s="425" t="s">
        <v>591</v>
      </c>
      <c r="D17" s="269" t="s">
        <v>592</v>
      </c>
      <c r="E17" s="49">
        <v>36.449999999999996</v>
      </c>
      <c r="F17" s="444">
        <v>6</v>
      </c>
      <c r="G17" s="47">
        <f t="shared" si="0"/>
        <v>12.149999999999999</v>
      </c>
      <c r="H17" s="448">
        <f t="shared" si="1"/>
        <v>6</v>
      </c>
      <c r="I17" s="52">
        <v>24</v>
      </c>
      <c r="J17" s="445">
        <v>0</v>
      </c>
      <c r="K17" s="53">
        <f t="shared" si="2"/>
        <v>8</v>
      </c>
      <c r="L17" s="449">
        <f t="shared" si="3"/>
        <v>0</v>
      </c>
      <c r="M17" s="120">
        <v>39</v>
      </c>
      <c r="N17" s="444">
        <v>6</v>
      </c>
      <c r="O17" s="47">
        <f t="shared" si="4"/>
        <v>13</v>
      </c>
      <c r="P17" s="448">
        <f t="shared" si="5"/>
        <v>6</v>
      </c>
      <c r="Q17" s="120">
        <v>40.2</v>
      </c>
      <c r="R17" s="430">
        <v>5</v>
      </c>
      <c r="S17" s="431">
        <v>39.653999999999996</v>
      </c>
      <c r="T17" s="444">
        <v>4</v>
      </c>
      <c r="U17" s="47">
        <f t="shared" si="6"/>
        <v>13.309</v>
      </c>
      <c r="V17" s="452">
        <f t="shared" si="7"/>
        <v>9</v>
      </c>
      <c r="W17" s="120">
        <v>30.4</v>
      </c>
      <c r="X17" s="444">
        <v>2</v>
      </c>
      <c r="Y17" s="457">
        <f t="shared" si="8"/>
        <v>15.2</v>
      </c>
      <c r="Z17" s="458">
        <f t="shared" si="9"/>
        <v>2</v>
      </c>
      <c r="AA17" s="120">
        <v>12.6</v>
      </c>
      <c r="AB17" s="444">
        <v>1</v>
      </c>
      <c r="AC17" s="47">
        <f t="shared" si="10"/>
        <v>12.6</v>
      </c>
      <c r="AD17" s="464">
        <f t="shared" si="11"/>
        <v>1</v>
      </c>
      <c r="AE17" s="468">
        <f t="shared" si="12"/>
        <v>222.30399999999997</v>
      </c>
      <c r="AF17" s="472">
        <f t="shared" si="13"/>
        <v>12.350222222222222</v>
      </c>
      <c r="AG17" s="480">
        <v>30</v>
      </c>
      <c r="AH17" s="476" t="s">
        <v>107</v>
      </c>
    </row>
    <row r="18" spans="2:34" ht="17.25">
      <c r="B18" s="389">
        <v>8</v>
      </c>
      <c r="C18" s="426" t="s">
        <v>641</v>
      </c>
      <c r="D18" s="438" t="s">
        <v>642</v>
      </c>
      <c r="E18" s="49">
        <v>37.650000000000006</v>
      </c>
      <c r="F18" s="444">
        <v>6</v>
      </c>
      <c r="G18" s="47">
        <f t="shared" si="0"/>
        <v>12.550000000000002</v>
      </c>
      <c r="H18" s="448">
        <f t="shared" si="1"/>
        <v>6</v>
      </c>
      <c r="I18" s="120">
        <v>33</v>
      </c>
      <c r="J18" s="444">
        <v>6</v>
      </c>
      <c r="K18" s="47">
        <f t="shared" si="2"/>
        <v>11</v>
      </c>
      <c r="L18" s="448">
        <f t="shared" si="3"/>
        <v>6</v>
      </c>
      <c r="M18" s="120">
        <v>33.3</v>
      </c>
      <c r="N18" s="444">
        <v>6</v>
      </c>
      <c r="O18" s="47">
        <f t="shared" si="4"/>
        <v>11.1</v>
      </c>
      <c r="P18" s="448">
        <f t="shared" si="5"/>
        <v>6</v>
      </c>
      <c r="Q18" s="52">
        <v>28.199999999999996</v>
      </c>
      <c r="R18" s="433">
        <v>0</v>
      </c>
      <c r="S18" s="431">
        <v>42.84</v>
      </c>
      <c r="T18" s="444">
        <v>4</v>
      </c>
      <c r="U18" s="47">
        <f t="shared" si="6"/>
        <v>11.839999999999998</v>
      </c>
      <c r="V18" s="452">
        <v>9</v>
      </c>
      <c r="W18" s="120">
        <v>34.8</v>
      </c>
      <c r="X18" s="444">
        <v>2</v>
      </c>
      <c r="Y18" s="457">
        <f t="shared" si="8"/>
        <v>17.4</v>
      </c>
      <c r="Z18" s="458">
        <f t="shared" si="9"/>
        <v>2</v>
      </c>
      <c r="AA18" s="52">
        <v>8.799999999999999</v>
      </c>
      <c r="AB18" s="445">
        <v>0</v>
      </c>
      <c r="AC18" s="53">
        <f t="shared" si="10"/>
        <v>8.799999999999999</v>
      </c>
      <c r="AD18" s="465">
        <f t="shared" si="11"/>
        <v>0</v>
      </c>
      <c r="AE18" s="468">
        <f t="shared" si="12"/>
        <v>218.59000000000003</v>
      </c>
      <c r="AF18" s="472">
        <f t="shared" si="13"/>
        <v>12.14388888888889</v>
      </c>
      <c r="AG18" s="480">
        <v>30</v>
      </c>
      <c r="AH18" s="476" t="s">
        <v>107</v>
      </c>
    </row>
    <row r="19" spans="2:34" ht="17.25">
      <c r="B19" s="389">
        <v>9</v>
      </c>
      <c r="C19" s="426" t="s">
        <v>644</v>
      </c>
      <c r="D19" s="438" t="s">
        <v>645</v>
      </c>
      <c r="E19" s="49">
        <v>32.7</v>
      </c>
      <c r="F19" s="444">
        <v>6</v>
      </c>
      <c r="G19" s="47">
        <f t="shared" si="0"/>
        <v>10.9</v>
      </c>
      <c r="H19" s="448">
        <f t="shared" si="1"/>
        <v>6</v>
      </c>
      <c r="I19" s="120">
        <v>42</v>
      </c>
      <c r="J19" s="444">
        <v>6</v>
      </c>
      <c r="K19" s="47">
        <f t="shared" si="2"/>
        <v>14</v>
      </c>
      <c r="L19" s="448">
        <f t="shared" si="3"/>
        <v>6</v>
      </c>
      <c r="M19" s="120">
        <v>36.3</v>
      </c>
      <c r="N19" s="444">
        <v>6</v>
      </c>
      <c r="O19" s="47">
        <f t="shared" si="4"/>
        <v>12.1</v>
      </c>
      <c r="P19" s="448">
        <f t="shared" si="5"/>
        <v>6</v>
      </c>
      <c r="Q19" s="120">
        <v>41.400000000000006</v>
      </c>
      <c r="R19" s="430">
        <v>5</v>
      </c>
      <c r="S19" s="431">
        <v>37.314</v>
      </c>
      <c r="T19" s="444">
        <v>4</v>
      </c>
      <c r="U19" s="47">
        <f t="shared" si="6"/>
        <v>13.119</v>
      </c>
      <c r="V19" s="452">
        <f>R19+T19</f>
        <v>9</v>
      </c>
      <c r="W19" s="52">
        <v>19.6</v>
      </c>
      <c r="X19" s="445">
        <v>0</v>
      </c>
      <c r="Y19" s="459">
        <f t="shared" si="8"/>
        <v>9.8</v>
      </c>
      <c r="Z19" s="460">
        <f t="shared" si="9"/>
        <v>0</v>
      </c>
      <c r="AA19" s="52">
        <v>8.5</v>
      </c>
      <c r="AB19" s="445">
        <v>0</v>
      </c>
      <c r="AC19" s="53">
        <f t="shared" si="10"/>
        <v>8.5</v>
      </c>
      <c r="AD19" s="465">
        <f t="shared" si="11"/>
        <v>0</v>
      </c>
      <c r="AE19" s="468">
        <f t="shared" si="12"/>
        <v>217.814</v>
      </c>
      <c r="AF19" s="472">
        <f t="shared" si="13"/>
        <v>12.100777777777777</v>
      </c>
      <c r="AG19" s="480">
        <v>30</v>
      </c>
      <c r="AH19" s="476" t="s">
        <v>107</v>
      </c>
    </row>
    <row r="20" spans="2:34" ht="17.25">
      <c r="B20" s="389">
        <v>10</v>
      </c>
      <c r="C20" s="426" t="s">
        <v>610</v>
      </c>
      <c r="D20" s="438" t="s">
        <v>611</v>
      </c>
      <c r="E20" s="49">
        <v>38.699999999999996</v>
      </c>
      <c r="F20" s="444">
        <v>6</v>
      </c>
      <c r="G20" s="47">
        <f t="shared" si="0"/>
        <v>12.899999999999999</v>
      </c>
      <c r="H20" s="448">
        <f t="shared" si="1"/>
        <v>6</v>
      </c>
      <c r="I20" s="52">
        <v>27</v>
      </c>
      <c r="J20" s="445">
        <v>0</v>
      </c>
      <c r="K20" s="53">
        <f t="shared" si="2"/>
        <v>9</v>
      </c>
      <c r="L20" s="449">
        <f t="shared" si="3"/>
        <v>0</v>
      </c>
      <c r="M20" s="120">
        <v>39.900000000000006</v>
      </c>
      <c r="N20" s="444">
        <v>6</v>
      </c>
      <c r="O20" s="47">
        <f t="shared" si="4"/>
        <v>13.300000000000002</v>
      </c>
      <c r="P20" s="448">
        <f t="shared" si="5"/>
        <v>6</v>
      </c>
      <c r="Q20" s="120">
        <v>31.5</v>
      </c>
      <c r="R20" s="430">
        <v>5</v>
      </c>
      <c r="S20" s="431">
        <v>37.620000000000005</v>
      </c>
      <c r="T20" s="444">
        <v>4</v>
      </c>
      <c r="U20" s="47">
        <f t="shared" si="6"/>
        <v>11.520000000000001</v>
      </c>
      <c r="V20" s="452">
        <f>R20+T20</f>
        <v>9</v>
      </c>
      <c r="W20" s="120">
        <v>28.799999999999997</v>
      </c>
      <c r="X20" s="444">
        <v>2</v>
      </c>
      <c r="Y20" s="457">
        <f t="shared" si="8"/>
        <v>14.399999999999999</v>
      </c>
      <c r="Z20" s="458">
        <f t="shared" si="9"/>
        <v>2</v>
      </c>
      <c r="AA20" s="120">
        <v>14.1</v>
      </c>
      <c r="AB20" s="444">
        <v>1</v>
      </c>
      <c r="AC20" s="47">
        <f t="shared" si="10"/>
        <v>14.1</v>
      </c>
      <c r="AD20" s="464">
        <f t="shared" si="11"/>
        <v>1</v>
      </c>
      <c r="AE20" s="468">
        <f t="shared" si="12"/>
        <v>217.61999999999998</v>
      </c>
      <c r="AF20" s="472">
        <f t="shared" si="13"/>
        <v>12.089999999999998</v>
      </c>
      <c r="AG20" s="480">
        <v>30</v>
      </c>
      <c r="AH20" s="476" t="s">
        <v>107</v>
      </c>
    </row>
    <row r="21" spans="2:34" ht="17.25">
      <c r="B21" s="389">
        <v>11</v>
      </c>
      <c r="C21" s="426" t="s">
        <v>646</v>
      </c>
      <c r="D21" s="438" t="s">
        <v>647</v>
      </c>
      <c r="E21" s="49">
        <v>42.3</v>
      </c>
      <c r="F21" s="444">
        <v>6</v>
      </c>
      <c r="G21" s="47">
        <f t="shared" si="0"/>
        <v>14.1</v>
      </c>
      <c r="H21" s="448">
        <f t="shared" si="1"/>
        <v>6</v>
      </c>
      <c r="I21" s="120">
        <v>33</v>
      </c>
      <c r="J21" s="444">
        <v>6</v>
      </c>
      <c r="K21" s="47">
        <f t="shared" si="2"/>
        <v>11</v>
      </c>
      <c r="L21" s="448">
        <f t="shared" si="3"/>
        <v>6</v>
      </c>
      <c r="M21" s="120">
        <v>33.9</v>
      </c>
      <c r="N21" s="444">
        <v>6</v>
      </c>
      <c r="O21" s="47">
        <f t="shared" si="4"/>
        <v>11.299999999999999</v>
      </c>
      <c r="P21" s="448">
        <f t="shared" si="5"/>
        <v>6</v>
      </c>
      <c r="Q21" s="120">
        <v>37.5</v>
      </c>
      <c r="R21" s="430">
        <v>5</v>
      </c>
      <c r="S21" s="431">
        <v>37.746</v>
      </c>
      <c r="T21" s="444">
        <v>4</v>
      </c>
      <c r="U21" s="47">
        <f t="shared" si="6"/>
        <v>12.541000000000002</v>
      </c>
      <c r="V21" s="452">
        <f>R21+T21</f>
        <v>9</v>
      </c>
      <c r="W21" s="120">
        <v>26</v>
      </c>
      <c r="X21" s="444">
        <v>2</v>
      </c>
      <c r="Y21" s="457">
        <f t="shared" si="8"/>
        <v>13</v>
      </c>
      <c r="Z21" s="458">
        <f t="shared" si="9"/>
        <v>2</v>
      </c>
      <c r="AA21" s="52">
        <v>6.3</v>
      </c>
      <c r="AB21" s="445">
        <v>0</v>
      </c>
      <c r="AC21" s="53">
        <f t="shared" si="10"/>
        <v>6.3</v>
      </c>
      <c r="AD21" s="465">
        <f t="shared" si="11"/>
        <v>0</v>
      </c>
      <c r="AE21" s="468">
        <f t="shared" si="12"/>
        <v>216.746</v>
      </c>
      <c r="AF21" s="472">
        <f t="shared" si="13"/>
        <v>12.041444444444444</v>
      </c>
      <c r="AG21" s="480">
        <v>30</v>
      </c>
      <c r="AH21" s="476" t="s">
        <v>107</v>
      </c>
    </row>
    <row r="22" spans="2:34" ht="17.25">
      <c r="B22" s="389">
        <v>12</v>
      </c>
      <c r="C22" s="426" t="s">
        <v>585</v>
      </c>
      <c r="D22" s="438" t="s">
        <v>586</v>
      </c>
      <c r="E22" s="49">
        <v>31.5</v>
      </c>
      <c r="F22" s="444">
        <v>6</v>
      </c>
      <c r="G22" s="47">
        <f t="shared" si="0"/>
        <v>10.5</v>
      </c>
      <c r="H22" s="448">
        <f t="shared" si="1"/>
        <v>6</v>
      </c>
      <c r="I22" s="120">
        <v>30</v>
      </c>
      <c r="J22" s="444">
        <v>6</v>
      </c>
      <c r="K22" s="47">
        <f t="shared" si="2"/>
        <v>10</v>
      </c>
      <c r="L22" s="448">
        <f t="shared" si="3"/>
        <v>6</v>
      </c>
      <c r="M22" s="120">
        <v>41.400000000000006</v>
      </c>
      <c r="N22" s="444">
        <v>6</v>
      </c>
      <c r="O22" s="47">
        <f t="shared" si="4"/>
        <v>13.800000000000002</v>
      </c>
      <c r="P22" s="448">
        <f t="shared" si="5"/>
        <v>6</v>
      </c>
      <c r="Q22" s="120">
        <v>36.3</v>
      </c>
      <c r="R22" s="430">
        <v>5</v>
      </c>
      <c r="S22" s="431">
        <v>44.099999999999994</v>
      </c>
      <c r="T22" s="444">
        <v>4</v>
      </c>
      <c r="U22" s="47">
        <f t="shared" si="6"/>
        <v>13.399999999999999</v>
      </c>
      <c r="V22" s="452">
        <f>R22+T22</f>
        <v>9</v>
      </c>
      <c r="W22" s="52">
        <v>17.200000000000003</v>
      </c>
      <c r="X22" s="445">
        <v>0</v>
      </c>
      <c r="Y22" s="459">
        <f t="shared" si="8"/>
        <v>8.600000000000001</v>
      </c>
      <c r="Z22" s="460">
        <f t="shared" si="9"/>
        <v>0</v>
      </c>
      <c r="AA22" s="52">
        <v>6</v>
      </c>
      <c r="AB22" s="445">
        <v>0</v>
      </c>
      <c r="AC22" s="53">
        <f t="shared" si="10"/>
        <v>6</v>
      </c>
      <c r="AD22" s="465">
        <f t="shared" si="11"/>
        <v>0</v>
      </c>
      <c r="AE22" s="468">
        <f t="shared" si="12"/>
        <v>206.5</v>
      </c>
      <c r="AF22" s="472">
        <f t="shared" si="13"/>
        <v>11.472222222222221</v>
      </c>
      <c r="AG22" s="480">
        <v>30</v>
      </c>
      <c r="AH22" s="476" t="s">
        <v>107</v>
      </c>
    </row>
    <row r="23" spans="2:34" ht="17.25">
      <c r="B23" s="389">
        <v>13</v>
      </c>
      <c r="C23" s="426" t="s">
        <v>612</v>
      </c>
      <c r="D23" s="438" t="s">
        <v>613</v>
      </c>
      <c r="E23" s="49">
        <v>35.400000000000006</v>
      </c>
      <c r="F23" s="444">
        <v>6</v>
      </c>
      <c r="G23" s="47">
        <f t="shared" si="0"/>
        <v>11.800000000000002</v>
      </c>
      <c r="H23" s="448">
        <f t="shared" si="1"/>
        <v>6</v>
      </c>
      <c r="I23" s="52">
        <v>28.5</v>
      </c>
      <c r="J23" s="445">
        <v>0</v>
      </c>
      <c r="K23" s="53">
        <f t="shared" si="2"/>
        <v>9.5</v>
      </c>
      <c r="L23" s="449">
        <f t="shared" si="3"/>
        <v>0</v>
      </c>
      <c r="M23" s="120">
        <v>40.2</v>
      </c>
      <c r="N23" s="444">
        <v>6</v>
      </c>
      <c r="O23" s="47">
        <f t="shared" si="4"/>
        <v>13.4</v>
      </c>
      <c r="P23" s="448">
        <f t="shared" si="5"/>
        <v>6</v>
      </c>
      <c r="Q23" s="52">
        <v>27.75</v>
      </c>
      <c r="R23" s="433">
        <v>0</v>
      </c>
      <c r="S23" s="431">
        <v>35.514</v>
      </c>
      <c r="T23" s="444">
        <v>4</v>
      </c>
      <c r="U23" s="47">
        <f t="shared" si="6"/>
        <v>10.544</v>
      </c>
      <c r="V23" s="452">
        <v>9</v>
      </c>
      <c r="W23" s="120">
        <v>32</v>
      </c>
      <c r="X23" s="444">
        <v>2</v>
      </c>
      <c r="Y23" s="457">
        <f t="shared" si="8"/>
        <v>16</v>
      </c>
      <c r="Z23" s="458">
        <f t="shared" si="9"/>
        <v>2</v>
      </c>
      <c r="AA23" s="52">
        <v>6.8</v>
      </c>
      <c r="AB23" s="445">
        <v>0</v>
      </c>
      <c r="AC23" s="53">
        <f t="shared" si="10"/>
        <v>6.8</v>
      </c>
      <c r="AD23" s="465">
        <f t="shared" si="11"/>
        <v>0</v>
      </c>
      <c r="AE23" s="468">
        <f t="shared" si="12"/>
        <v>206.16400000000004</v>
      </c>
      <c r="AF23" s="472">
        <f t="shared" si="13"/>
        <v>11.453555555555559</v>
      </c>
      <c r="AG23" s="480">
        <v>30</v>
      </c>
      <c r="AH23" s="476" t="s">
        <v>107</v>
      </c>
    </row>
    <row r="24" spans="2:34" ht="17.25">
      <c r="B24" s="389">
        <v>14</v>
      </c>
      <c r="C24" s="426" t="s">
        <v>593</v>
      </c>
      <c r="D24" s="438" t="s">
        <v>594</v>
      </c>
      <c r="E24" s="49">
        <v>34.650000000000006</v>
      </c>
      <c r="F24" s="444">
        <v>6</v>
      </c>
      <c r="G24" s="47">
        <f t="shared" si="0"/>
        <v>11.550000000000002</v>
      </c>
      <c r="H24" s="448">
        <f t="shared" si="1"/>
        <v>6</v>
      </c>
      <c r="I24" s="120">
        <v>39</v>
      </c>
      <c r="J24" s="444">
        <v>6</v>
      </c>
      <c r="K24" s="47">
        <f t="shared" si="2"/>
        <v>13</v>
      </c>
      <c r="L24" s="448">
        <f t="shared" si="3"/>
        <v>6</v>
      </c>
      <c r="M24" s="120">
        <v>34.8</v>
      </c>
      <c r="N24" s="444">
        <v>6</v>
      </c>
      <c r="O24" s="47">
        <f t="shared" si="4"/>
        <v>11.6</v>
      </c>
      <c r="P24" s="448">
        <f t="shared" si="5"/>
        <v>6</v>
      </c>
      <c r="Q24" s="52">
        <v>27.599999999999998</v>
      </c>
      <c r="R24" s="433">
        <v>0</v>
      </c>
      <c r="S24" s="431">
        <v>35.28</v>
      </c>
      <c r="T24" s="444">
        <v>4</v>
      </c>
      <c r="U24" s="47">
        <f t="shared" si="6"/>
        <v>10.479999999999999</v>
      </c>
      <c r="V24" s="452">
        <v>9</v>
      </c>
      <c r="W24" s="120">
        <v>24</v>
      </c>
      <c r="X24" s="444">
        <v>2</v>
      </c>
      <c r="Y24" s="457">
        <f t="shared" si="8"/>
        <v>12</v>
      </c>
      <c r="Z24" s="458">
        <f t="shared" si="9"/>
        <v>2</v>
      </c>
      <c r="AA24" s="52">
        <v>6.6</v>
      </c>
      <c r="AB24" s="445">
        <v>0</v>
      </c>
      <c r="AC24" s="53">
        <f t="shared" si="10"/>
        <v>6.6</v>
      </c>
      <c r="AD24" s="465">
        <f t="shared" si="11"/>
        <v>0</v>
      </c>
      <c r="AE24" s="468">
        <f t="shared" si="12"/>
        <v>201.93</v>
      </c>
      <c r="AF24" s="472">
        <f t="shared" si="13"/>
        <v>11.218333333333334</v>
      </c>
      <c r="AG24" s="480">
        <v>30</v>
      </c>
      <c r="AH24" s="476" t="s">
        <v>107</v>
      </c>
    </row>
    <row r="25" spans="2:34" ht="17.25">
      <c r="B25" s="389">
        <v>15</v>
      </c>
      <c r="C25" s="426" t="s">
        <v>597</v>
      </c>
      <c r="D25" s="438" t="s">
        <v>598</v>
      </c>
      <c r="E25" s="49">
        <v>32.400000000000006</v>
      </c>
      <c r="F25" s="444">
        <v>6</v>
      </c>
      <c r="G25" s="47">
        <f t="shared" si="0"/>
        <v>10.800000000000002</v>
      </c>
      <c r="H25" s="448">
        <f t="shared" si="1"/>
        <v>6</v>
      </c>
      <c r="I25" s="120">
        <v>34.5</v>
      </c>
      <c r="J25" s="444">
        <v>6</v>
      </c>
      <c r="K25" s="47">
        <f t="shared" si="2"/>
        <v>11.5</v>
      </c>
      <c r="L25" s="448">
        <f t="shared" si="3"/>
        <v>6</v>
      </c>
      <c r="M25" s="52">
        <v>25.799999999999997</v>
      </c>
      <c r="N25" s="445">
        <v>0</v>
      </c>
      <c r="O25" s="53">
        <f t="shared" si="4"/>
        <v>8.6</v>
      </c>
      <c r="P25" s="449">
        <f t="shared" si="5"/>
        <v>0</v>
      </c>
      <c r="Q25" s="52">
        <v>28.950000000000003</v>
      </c>
      <c r="R25" s="433">
        <v>0</v>
      </c>
      <c r="S25" s="431">
        <v>37.674</v>
      </c>
      <c r="T25" s="444">
        <v>4</v>
      </c>
      <c r="U25" s="47">
        <f t="shared" si="6"/>
        <v>11.104</v>
      </c>
      <c r="V25" s="452">
        <v>9</v>
      </c>
      <c r="W25" s="120">
        <v>34</v>
      </c>
      <c r="X25" s="444">
        <v>2</v>
      </c>
      <c r="Y25" s="457">
        <f t="shared" si="8"/>
        <v>17</v>
      </c>
      <c r="Z25" s="458">
        <f t="shared" si="9"/>
        <v>2</v>
      </c>
      <c r="AA25" s="52">
        <v>7.3999999999999995</v>
      </c>
      <c r="AB25" s="445">
        <v>0</v>
      </c>
      <c r="AC25" s="53">
        <f t="shared" si="10"/>
        <v>7.3999999999999995</v>
      </c>
      <c r="AD25" s="465">
        <f t="shared" si="11"/>
        <v>0</v>
      </c>
      <c r="AE25" s="468">
        <f t="shared" si="12"/>
        <v>200.72400000000002</v>
      </c>
      <c r="AF25" s="472">
        <f t="shared" si="13"/>
        <v>11.151333333333334</v>
      </c>
      <c r="AG25" s="480">
        <v>30</v>
      </c>
      <c r="AH25" s="476" t="s">
        <v>107</v>
      </c>
    </row>
    <row r="26" spans="2:34" ht="17.25">
      <c r="B26" s="389">
        <v>16</v>
      </c>
      <c r="C26" s="426" t="s">
        <v>564</v>
      </c>
      <c r="D26" s="438" t="s">
        <v>565</v>
      </c>
      <c r="E26" s="49">
        <v>41.849999999999994</v>
      </c>
      <c r="F26" s="444">
        <v>6</v>
      </c>
      <c r="G26" s="47">
        <f t="shared" si="0"/>
        <v>13.949999999999998</v>
      </c>
      <c r="H26" s="448">
        <f t="shared" si="1"/>
        <v>6</v>
      </c>
      <c r="I26" s="52">
        <v>15</v>
      </c>
      <c r="J26" s="445">
        <v>0</v>
      </c>
      <c r="K26" s="53">
        <f t="shared" si="2"/>
        <v>5</v>
      </c>
      <c r="L26" s="449">
        <f t="shared" si="3"/>
        <v>0</v>
      </c>
      <c r="M26" s="120">
        <v>33.6</v>
      </c>
      <c r="N26" s="444">
        <v>6</v>
      </c>
      <c r="O26" s="47">
        <f t="shared" si="4"/>
        <v>11.200000000000001</v>
      </c>
      <c r="P26" s="448">
        <f t="shared" si="5"/>
        <v>6</v>
      </c>
      <c r="Q26" s="120">
        <v>39.3</v>
      </c>
      <c r="R26" s="430">
        <v>5</v>
      </c>
      <c r="S26" s="431">
        <v>37.620000000000005</v>
      </c>
      <c r="T26" s="444">
        <v>4</v>
      </c>
      <c r="U26" s="47">
        <f t="shared" si="6"/>
        <v>12.82</v>
      </c>
      <c r="V26" s="452">
        <f aca="true" t="shared" si="14" ref="V26:V31">R26+T26</f>
        <v>9</v>
      </c>
      <c r="W26" s="120">
        <v>22.799999999999997</v>
      </c>
      <c r="X26" s="444">
        <v>2</v>
      </c>
      <c r="Y26" s="457">
        <f t="shared" si="8"/>
        <v>11.399999999999999</v>
      </c>
      <c r="Z26" s="458">
        <f t="shared" si="9"/>
        <v>2</v>
      </c>
      <c r="AA26" s="52">
        <v>7.5</v>
      </c>
      <c r="AB26" s="445">
        <v>0</v>
      </c>
      <c r="AC26" s="53">
        <f t="shared" si="10"/>
        <v>7.5</v>
      </c>
      <c r="AD26" s="465">
        <f t="shared" si="11"/>
        <v>0</v>
      </c>
      <c r="AE26" s="468">
        <f t="shared" si="12"/>
        <v>197.67000000000002</v>
      </c>
      <c r="AF26" s="472">
        <f t="shared" si="13"/>
        <v>10.981666666666667</v>
      </c>
      <c r="AG26" s="480">
        <v>30</v>
      </c>
      <c r="AH26" s="476" t="s">
        <v>107</v>
      </c>
    </row>
    <row r="27" spans="2:34" ht="17.25">
      <c r="B27" s="389">
        <v>17</v>
      </c>
      <c r="C27" s="425" t="s">
        <v>558</v>
      </c>
      <c r="D27" s="269" t="s">
        <v>559</v>
      </c>
      <c r="E27" s="49">
        <v>35.099999999999994</v>
      </c>
      <c r="F27" s="444">
        <v>6</v>
      </c>
      <c r="G27" s="47">
        <f t="shared" si="0"/>
        <v>11.699999999999998</v>
      </c>
      <c r="H27" s="448">
        <f t="shared" si="1"/>
        <v>6</v>
      </c>
      <c r="I27" s="52">
        <v>21</v>
      </c>
      <c r="J27" s="445">
        <v>0</v>
      </c>
      <c r="K27" s="53">
        <f t="shared" si="2"/>
        <v>7</v>
      </c>
      <c r="L27" s="449">
        <f t="shared" si="3"/>
        <v>0</v>
      </c>
      <c r="M27" s="120">
        <v>35.400000000000006</v>
      </c>
      <c r="N27" s="444">
        <v>6</v>
      </c>
      <c r="O27" s="47">
        <f t="shared" si="4"/>
        <v>11.800000000000002</v>
      </c>
      <c r="P27" s="448">
        <f t="shared" si="5"/>
        <v>6</v>
      </c>
      <c r="Q27" s="120">
        <v>30.299999999999997</v>
      </c>
      <c r="R27" s="430">
        <v>5</v>
      </c>
      <c r="S27" s="431">
        <v>43.434000000000005</v>
      </c>
      <c r="T27" s="444">
        <v>4</v>
      </c>
      <c r="U27" s="47">
        <f t="shared" si="6"/>
        <v>12.289000000000001</v>
      </c>
      <c r="V27" s="452">
        <f t="shared" si="14"/>
        <v>9</v>
      </c>
      <c r="W27" s="120">
        <v>20.4</v>
      </c>
      <c r="X27" s="444">
        <v>2</v>
      </c>
      <c r="Y27" s="457">
        <f t="shared" si="8"/>
        <v>10.2</v>
      </c>
      <c r="Z27" s="458">
        <f t="shared" si="9"/>
        <v>2</v>
      </c>
      <c r="AA27" s="52">
        <v>9.299999999999999</v>
      </c>
      <c r="AB27" s="445">
        <v>0</v>
      </c>
      <c r="AC27" s="53">
        <f t="shared" si="10"/>
        <v>9.299999999999999</v>
      </c>
      <c r="AD27" s="465">
        <f t="shared" si="11"/>
        <v>0</v>
      </c>
      <c r="AE27" s="468">
        <f t="shared" si="12"/>
        <v>194.93400000000003</v>
      </c>
      <c r="AF27" s="472">
        <f t="shared" si="13"/>
        <v>10.829666666666668</v>
      </c>
      <c r="AG27" s="480">
        <v>30</v>
      </c>
      <c r="AH27" s="476" t="s">
        <v>107</v>
      </c>
    </row>
    <row r="28" spans="2:34" ht="17.25">
      <c r="B28" s="389">
        <v>18</v>
      </c>
      <c r="C28" s="426" t="s">
        <v>639</v>
      </c>
      <c r="D28" s="438" t="s">
        <v>640</v>
      </c>
      <c r="E28" s="49">
        <v>30</v>
      </c>
      <c r="F28" s="444">
        <v>6</v>
      </c>
      <c r="G28" s="47">
        <f t="shared" si="0"/>
        <v>10</v>
      </c>
      <c r="H28" s="448">
        <f t="shared" si="1"/>
        <v>6</v>
      </c>
      <c r="I28" s="120">
        <v>33</v>
      </c>
      <c r="J28" s="444">
        <v>6</v>
      </c>
      <c r="K28" s="47">
        <f t="shared" si="2"/>
        <v>11</v>
      </c>
      <c r="L28" s="448">
        <f t="shared" si="3"/>
        <v>6</v>
      </c>
      <c r="M28" s="52">
        <v>28.799999999999997</v>
      </c>
      <c r="N28" s="445">
        <v>0</v>
      </c>
      <c r="O28" s="53">
        <f t="shared" si="4"/>
        <v>9.6</v>
      </c>
      <c r="P28" s="449">
        <f t="shared" si="5"/>
        <v>0</v>
      </c>
      <c r="Q28" s="120">
        <v>32.400000000000006</v>
      </c>
      <c r="R28" s="430">
        <v>5</v>
      </c>
      <c r="S28" s="431">
        <v>36.234</v>
      </c>
      <c r="T28" s="444">
        <v>4</v>
      </c>
      <c r="U28" s="47">
        <f t="shared" si="6"/>
        <v>11.439000000000002</v>
      </c>
      <c r="V28" s="452">
        <f t="shared" si="14"/>
        <v>9</v>
      </c>
      <c r="W28" s="120">
        <v>28.799999999999997</v>
      </c>
      <c r="X28" s="444">
        <v>2</v>
      </c>
      <c r="Y28" s="457">
        <f t="shared" si="8"/>
        <v>14.399999999999999</v>
      </c>
      <c r="Z28" s="458">
        <f t="shared" si="9"/>
        <v>2</v>
      </c>
      <c r="AA28" s="52">
        <v>4.2</v>
      </c>
      <c r="AB28" s="445">
        <v>0</v>
      </c>
      <c r="AC28" s="53">
        <f t="shared" si="10"/>
        <v>4.2</v>
      </c>
      <c r="AD28" s="465">
        <f t="shared" si="11"/>
        <v>0</v>
      </c>
      <c r="AE28" s="468">
        <f t="shared" si="12"/>
        <v>193.43399999999997</v>
      </c>
      <c r="AF28" s="472">
        <f t="shared" si="13"/>
        <v>10.746333333333332</v>
      </c>
      <c r="AG28" s="480">
        <v>30</v>
      </c>
      <c r="AH28" s="476" t="s">
        <v>107</v>
      </c>
    </row>
    <row r="29" spans="2:34" ht="17.25">
      <c r="B29" s="389">
        <v>19</v>
      </c>
      <c r="C29" s="426" t="s">
        <v>595</v>
      </c>
      <c r="D29" s="438" t="s">
        <v>596</v>
      </c>
      <c r="E29" s="50">
        <v>23.85</v>
      </c>
      <c r="F29" s="445">
        <v>0</v>
      </c>
      <c r="G29" s="53">
        <f t="shared" si="0"/>
        <v>7.95</v>
      </c>
      <c r="H29" s="449">
        <f t="shared" si="1"/>
        <v>0</v>
      </c>
      <c r="I29" s="52">
        <v>21</v>
      </c>
      <c r="J29" s="445">
        <v>0</v>
      </c>
      <c r="K29" s="53">
        <f t="shared" si="2"/>
        <v>7</v>
      </c>
      <c r="L29" s="449">
        <f t="shared" si="3"/>
        <v>0</v>
      </c>
      <c r="M29" s="120">
        <v>33</v>
      </c>
      <c r="N29" s="444">
        <v>6</v>
      </c>
      <c r="O29" s="47">
        <f t="shared" si="4"/>
        <v>11</v>
      </c>
      <c r="P29" s="448">
        <f t="shared" si="5"/>
        <v>6</v>
      </c>
      <c r="Q29" s="120">
        <v>40.5</v>
      </c>
      <c r="R29" s="430">
        <v>5</v>
      </c>
      <c r="S29" s="431">
        <v>34.974000000000004</v>
      </c>
      <c r="T29" s="444">
        <v>4</v>
      </c>
      <c r="U29" s="47">
        <f t="shared" si="6"/>
        <v>12.579</v>
      </c>
      <c r="V29" s="452">
        <f t="shared" si="14"/>
        <v>9</v>
      </c>
      <c r="W29" s="120">
        <v>25.6</v>
      </c>
      <c r="X29" s="444">
        <v>2</v>
      </c>
      <c r="Y29" s="457">
        <f t="shared" si="8"/>
        <v>12.8</v>
      </c>
      <c r="Z29" s="458">
        <f t="shared" si="9"/>
        <v>2</v>
      </c>
      <c r="AA29" s="120">
        <v>12</v>
      </c>
      <c r="AB29" s="444">
        <v>1</v>
      </c>
      <c r="AC29" s="47">
        <f t="shared" si="10"/>
        <v>12</v>
      </c>
      <c r="AD29" s="464">
        <f t="shared" si="11"/>
        <v>1</v>
      </c>
      <c r="AE29" s="468">
        <f t="shared" si="12"/>
        <v>190.924</v>
      </c>
      <c r="AF29" s="472">
        <f t="shared" si="13"/>
        <v>10.60688888888889</v>
      </c>
      <c r="AG29" s="480">
        <v>30</v>
      </c>
      <c r="AH29" s="476" t="s">
        <v>107</v>
      </c>
    </row>
    <row r="30" spans="2:34" ht="17.25">
      <c r="B30" s="389">
        <v>20</v>
      </c>
      <c r="C30" s="426" t="s">
        <v>626</v>
      </c>
      <c r="D30" s="438" t="s">
        <v>193</v>
      </c>
      <c r="E30" s="50">
        <v>22.650000000000002</v>
      </c>
      <c r="F30" s="445">
        <v>0</v>
      </c>
      <c r="G30" s="53">
        <f t="shared" si="0"/>
        <v>7.550000000000001</v>
      </c>
      <c r="H30" s="449">
        <f t="shared" si="1"/>
        <v>0</v>
      </c>
      <c r="I30" s="120">
        <v>34.5</v>
      </c>
      <c r="J30" s="444">
        <v>6</v>
      </c>
      <c r="K30" s="47">
        <f t="shared" si="2"/>
        <v>11.5</v>
      </c>
      <c r="L30" s="448">
        <f t="shared" si="3"/>
        <v>6</v>
      </c>
      <c r="M30" s="52">
        <v>19.200000000000003</v>
      </c>
      <c r="N30" s="445">
        <v>0</v>
      </c>
      <c r="O30" s="53">
        <f t="shared" si="4"/>
        <v>6.400000000000001</v>
      </c>
      <c r="P30" s="449">
        <f t="shared" si="5"/>
        <v>0</v>
      </c>
      <c r="Q30" s="120">
        <v>33.3</v>
      </c>
      <c r="R30" s="430">
        <v>5</v>
      </c>
      <c r="S30" s="431">
        <v>37.26</v>
      </c>
      <c r="T30" s="444">
        <v>4</v>
      </c>
      <c r="U30" s="47">
        <f t="shared" si="6"/>
        <v>11.76</v>
      </c>
      <c r="V30" s="452">
        <f t="shared" si="14"/>
        <v>9</v>
      </c>
      <c r="W30" s="120">
        <v>28.799999999999997</v>
      </c>
      <c r="X30" s="444">
        <v>2</v>
      </c>
      <c r="Y30" s="457">
        <f t="shared" si="8"/>
        <v>14.399999999999999</v>
      </c>
      <c r="Z30" s="458">
        <f t="shared" si="9"/>
        <v>2</v>
      </c>
      <c r="AA30" s="120">
        <v>13.600000000000001</v>
      </c>
      <c r="AB30" s="444">
        <v>1</v>
      </c>
      <c r="AC30" s="47">
        <f t="shared" si="10"/>
        <v>13.600000000000001</v>
      </c>
      <c r="AD30" s="464">
        <f t="shared" si="11"/>
        <v>1</v>
      </c>
      <c r="AE30" s="468">
        <f t="shared" si="12"/>
        <v>189.30999999999997</v>
      </c>
      <c r="AF30" s="472">
        <f t="shared" si="13"/>
        <v>10.517222222222221</v>
      </c>
      <c r="AG30" s="480">
        <v>30</v>
      </c>
      <c r="AH30" s="476" t="s">
        <v>107</v>
      </c>
    </row>
    <row r="31" spans="2:34" ht="17.25">
      <c r="B31" s="389">
        <v>21</v>
      </c>
      <c r="C31" s="426" t="s">
        <v>568</v>
      </c>
      <c r="D31" s="438" t="s">
        <v>569</v>
      </c>
      <c r="E31" s="50">
        <v>24.75</v>
      </c>
      <c r="F31" s="445">
        <v>0</v>
      </c>
      <c r="G31" s="53">
        <f t="shared" si="0"/>
        <v>8.25</v>
      </c>
      <c r="H31" s="449">
        <f t="shared" si="1"/>
        <v>0</v>
      </c>
      <c r="I31" s="52">
        <v>18</v>
      </c>
      <c r="J31" s="445">
        <v>0</v>
      </c>
      <c r="K31" s="53">
        <f t="shared" si="2"/>
        <v>6</v>
      </c>
      <c r="L31" s="449">
        <f t="shared" si="3"/>
        <v>0</v>
      </c>
      <c r="M31" s="120">
        <v>40.2</v>
      </c>
      <c r="N31" s="444">
        <v>6</v>
      </c>
      <c r="O31" s="47">
        <f t="shared" si="4"/>
        <v>13.4</v>
      </c>
      <c r="P31" s="448">
        <f t="shared" si="5"/>
        <v>6</v>
      </c>
      <c r="Q31" s="120">
        <v>30.449999999999996</v>
      </c>
      <c r="R31" s="430">
        <v>5</v>
      </c>
      <c r="S31" s="431">
        <v>30.06</v>
      </c>
      <c r="T31" s="444">
        <v>4</v>
      </c>
      <c r="U31" s="47">
        <f t="shared" si="6"/>
        <v>10.084999999999999</v>
      </c>
      <c r="V31" s="452">
        <f t="shared" si="14"/>
        <v>9</v>
      </c>
      <c r="W31" s="120">
        <v>32</v>
      </c>
      <c r="X31" s="444">
        <v>2</v>
      </c>
      <c r="Y31" s="457">
        <f t="shared" si="8"/>
        <v>16</v>
      </c>
      <c r="Z31" s="458">
        <f t="shared" si="9"/>
        <v>2</v>
      </c>
      <c r="AA31" s="120">
        <v>11</v>
      </c>
      <c r="AB31" s="444">
        <v>1</v>
      </c>
      <c r="AC31" s="47">
        <f t="shared" si="10"/>
        <v>11</v>
      </c>
      <c r="AD31" s="464">
        <f t="shared" si="11"/>
        <v>1</v>
      </c>
      <c r="AE31" s="468">
        <f t="shared" si="12"/>
        <v>186.46</v>
      </c>
      <c r="AF31" s="472">
        <f t="shared" si="13"/>
        <v>10.35888888888889</v>
      </c>
      <c r="AG31" s="480">
        <v>30</v>
      </c>
      <c r="AH31" s="476" t="s">
        <v>107</v>
      </c>
    </row>
    <row r="32" spans="2:34" ht="17.25">
      <c r="B32" s="389">
        <v>22</v>
      </c>
      <c r="C32" s="426" t="s">
        <v>652</v>
      </c>
      <c r="D32" s="438" t="s">
        <v>653</v>
      </c>
      <c r="E32" s="50">
        <v>26.700000000000003</v>
      </c>
      <c r="F32" s="445">
        <v>0</v>
      </c>
      <c r="G32" s="53">
        <f t="shared" si="0"/>
        <v>8.9</v>
      </c>
      <c r="H32" s="449">
        <f t="shared" si="1"/>
        <v>0</v>
      </c>
      <c r="I32" s="120">
        <v>42</v>
      </c>
      <c r="J32" s="444">
        <v>6</v>
      </c>
      <c r="K32" s="47">
        <f t="shared" si="2"/>
        <v>14</v>
      </c>
      <c r="L32" s="448">
        <f t="shared" si="3"/>
        <v>6</v>
      </c>
      <c r="M32" s="52">
        <v>26.400000000000002</v>
      </c>
      <c r="N32" s="445">
        <v>0</v>
      </c>
      <c r="O32" s="53">
        <f t="shared" si="4"/>
        <v>8.8</v>
      </c>
      <c r="P32" s="449">
        <f t="shared" si="5"/>
        <v>0</v>
      </c>
      <c r="Q32" s="52">
        <v>19.5</v>
      </c>
      <c r="R32" s="433">
        <v>0</v>
      </c>
      <c r="S32" s="431">
        <v>42.480000000000004</v>
      </c>
      <c r="T32" s="444">
        <v>4</v>
      </c>
      <c r="U32" s="47">
        <f t="shared" si="6"/>
        <v>10.33</v>
      </c>
      <c r="V32" s="452">
        <v>9</v>
      </c>
      <c r="W32" s="120">
        <v>24</v>
      </c>
      <c r="X32" s="444">
        <v>2</v>
      </c>
      <c r="Y32" s="457">
        <f t="shared" si="8"/>
        <v>12</v>
      </c>
      <c r="Z32" s="458">
        <f t="shared" si="9"/>
        <v>2</v>
      </c>
      <c r="AA32" s="52">
        <v>4.8</v>
      </c>
      <c r="AB32" s="445">
        <v>0</v>
      </c>
      <c r="AC32" s="53">
        <f t="shared" si="10"/>
        <v>4.8</v>
      </c>
      <c r="AD32" s="465">
        <f t="shared" si="11"/>
        <v>0</v>
      </c>
      <c r="AE32" s="468">
        <f t="shared" si="12"/>
        <v>185.88000000000002</v>
      </c>
      <c r="AF32" s="472">
        <f t="shared" si="13"/>
        <v>10.326666666666668</v>
      </c>
      <c r="AG32" s="480">
        <v>30</v>
      </c>
      <c r="AH32" s="476" t="s">
        <v>107</v>
      </c>
    </row>
    <row r="33" spans="2:34" ht="18" thickBot="1">
      <c r="B33" s="391">
        <v>23</v>
      </c>
      <c r="C33" s="429" t="s">
        <v>616</v>
      </c>
      <c r="D33" s="441" t="s">
        <v>617</v>
      </c>
      <c r="E33" s="57">
        <v>28.5</v>
      </c>
      <c r="F33" s="446">
        <v>0</v>
      </c>
      <c r="G33" s="56">
        <f t="shared" si="0"/>
        <v>9.5</v>
      </c>
      <c r="H33" s="450">
        <f t="shared" si="1"/>
        <v>0</v>
      </c>
      <c r="I33" s="216">
        <v>27</v>
      </c>
      <c r="J33" s="446">
        <v>0</v>
      </c>
      <c r="K33" s="56">
        <f t="shared" si="2"/>
        <v>9</v>
      </c>
      <c r="L33" s="450">
        <f t="shared" si="3"/>
        <v>0</v>
      </c>
      <c r="M33" s="121">
        <v>32.400000000000006</v>
      </c>
      <c r="N33" s="500">
        <v>6</v>
      </c>
      <c r="O33" s="95">
        <f t="shared" si="4"/>
        <v>10.800000000000002</v>
      </c>
      <c r="P33" s="501">
        <f t="shared" si="5"/>
        <v>6</v>
      </c>
      <c r="Q33" s="121">
        <v>31.199999999999996</v>
      </c>
      <c r="R33" s="432">
        <v>5</v>
      </c>
      <c r="S33" s="436">
        <v>28.08</v>
      </c>
      <c r="T33" s="446">
        <v>0</v>
      </c>
      <c r="U33" s="56">
        <f t="shared" si="6"/>
        <v>9.879999999999999</v>
      </c>
      <c r="V33" s="454">
        <f>R33+T33</f>
        <v>5</v>
      </c>
      <c r="W33" s="121">
        <v>31.200000000000003</v>
      </c>
      <c r="X33" s="500">
        <v>2</v>
      </c>
      <c r="Y33" s="502">
        <f t="shared" si="8"/>
        <v>15.600000000000001</v>
      </c>
      <c r="Z33" s="503">
        <f t="shared" si="9"/>
        <v>2</v>
      </c>
      <c r="AA33" s="216">
        <v>6.8999999999999995</v>
      </c>
      <c r="AB33" s="446">
        <v>0</v>
      </c>
      <c r="AC33" s="56">
        <f t="shared" si="10"/>
        <v>6.8999999999999995</v>
      </c>
      <c r="AD33" s="466">
        <f t="shared" si="11"/>
        <v>0</v>
      </c>
      <c r="AE33" s="504">
        <f t="shared" si="12"/>
        <v>185.28</v>
      </c>
      <c r="AF33" s="505">
        <f t="shared" si="13"/>
        <v>10.293333333333333</v>
      </c>
      <c r="AG33" s="506">
        <v>30</v>
      </c>
      <c r="AH33" s="507" t="s">
        <v>107</v>
      </c>
    </row>
    <row r="34" spans="2:34" ht="17.25">
      <c r="B34" s="390">
        <v>24</v>
      </c>
      <c r="C34" s="483" t="s">
        <v>583</v>
      </c>
      <c r="D34" s="484" t="s">
        <v>584</v>
      </c>
      <c r="E34" s="197">
        <v>31.5</v>
      </c>
      <c r="F34" s="485">
        <v>6</v>
      </c>
      <c r="G34" s="193">
        <f t="shared" si="0"/>
        <v>10.5</v>
      </c>
      <c r="H34" s="486">
        <f t="shared" si="1"/>
        <v>6</v>
      </c>
      <c r="I34" s="195">
        <v>30</v>
      </c>
      <c r="J34" s="485">
        <v>6</v>
      </c>
      <c r="K34" s="193">
        <f t="shared" si="2"/>
        <v>10</v>
      </c>
      <c r="L34" s="486">
        <f t="shared" si="3"/>
        <v>6</v>
      </c>
      <c r="M34" s="298">
        <v>15</v>
      </c>
      <c r="N34" s="487">
        <v>0</v>
      </c>
      <c r="O34" s="488">
        <f t="shared" si="4"/>
        <v>5</v>
      </c>
      <c r="P34" s="489">
        <f t="shared" si="5"/>
        <v>0</v>
      </c>
      <c r="Q34" s="195">
        <v>37.2</v>
      </c>
      <c r="R34" s="490">
        <v>5</v>
      </c>
      <c r="S34" s="491">
        <v>35.334</v>
      </c>
      <c r="T34" s="485">
        <v>4</v>
      </c>
      <c r="U34" s="193">
        <f t="shared" si="6"/>
        <v>12.089</v>
      </c>
      <c r="V34" s="492">
        <f>R34+T34</f>
        <v>9</v>
      </c>
      <c r="W34" s="195">
        <v>22.8</v>
      </c>
      <c r="X34" s="485">
        <v>2</v>
      </c>
      <c r="Y34" s="493">
        <f t="shared" si="8"/>
        <v>11.4</v>
      </c>
      <c r="Z34" s="494">
        <f t="shared" si="9"/>
        <v>2</v>
      </c>
      <c r="AA34" s="298">
        <v>7.5</v>
      </c>
      <c r="AB34" s="487">
        <v>0</v>
      </c>
      <c r="AC34" s="488">
        <f t="shared" si="10"/>
        <v>7.5</v>
      </c>
      <c r="AD34" s="495">
        <f t="shared" si="11"/>
        <v>0</v>
      </c>
      <c r="AE34" s="496">
        <f t="shared" si="12"/>
        <v>179.334</v>
      </c>
      <c r="AF34" s="497">
        <f t="shared" si="13"/>
        <v>9.963000000000001</v>
      </c>
      <c r="AG34" s="498">
        <f aca="true" t="shared" si="15" ref="AG34:AG64">H34+L34+P34+V34+Z34+AD34</f>
        <v>23</v>
      </c>
      <c r="AH34" s="499" t="s">
        <v>488</v>
      </c>
    </row>
    <row r="35" spans="2:34" ht="17.25">
      <c r="B35" s="389">
        <v>25</v>
      </c>
      <c r="C35" s="426" t="s">
        <v>643</v>
      </c>
      <c r="D35" s="438" t="s">
        <v>241</v>
      </c>
      <c r="E35" s="50">
        <v>22.5</v>
      </c>
      <c r="F35" s="445">
        <v>0</v>
      </c>
      <c r="G35" s="53">
        <f t="shared" si="0"/>
        <v>7.5</v>
      </c>
      <c r="H35" s="449">
        <f t="shared" si="1"/>
        <v>0</v>
      </c>
      <c r="I35" s="120">
        <v>30</v>
      </c>
      <c r="J35" s="444">
        <v>6</v>
      </c>
      <c r="K35" s="47">
        <f t="shared" si="2"/>
        <v>10</v>
      </c>
      <c r="L35" s="448">
        <f t="shared" si="3"/>
        <v>6</v>
      </c>
      <c r="M35" s="52">
        <v>28.800000000000004</v>
      </c>
      <c r="N35" s="445">
        <v>0</v>
      </c>
      <c r="O35" s="53">
        <f t="shared" si="4"/>
        <v>9.600000000000001</v>
      </c>
      <c r="P35" s="449">
        <f t="shared" si="5"/>
        <v>0</v>
      </c>
      <c r="Q35" s="120">
        <v>33.900000000000006</v>
      </c>
      <c r="R35" s="430">
        <v>5</v>
      </c>
      <c r="S35" s="431">
        <v>34.506</v>
      </c>
      <c r="T35" s="444">
        <v>4</v>
      </c>
      <c r="U35" s="47">
        <f t="shared" si="6"/>
        <v>11.401000000000002</v>
      </c>
      <c r="V35" s="452">
        <f>R35+T35</f>
        <v>9</v>
      </c>
      <c r="W35" s="52">
        <v>18.4</v>
      </c>
      <c r="X35" s="445">
        <v>0</v>
      </c>
      <c r="Y35" s="459">
        <f t="shared" si="8"/>
        <v>9.2</v>
      </c>
      <c r="Z35" s="460">
        <f t="shared" si="9"/>
        <v>0</v>
      </c>
      <c r="AA35" s="52">
        <v>6.8999999999999995</v>
      </c>
      <c r="AB35" s="445">
        <v>0</v>
      </c>
      <c r="AC35" s="53">
        <f t="shared" si="10"/>
        <v>6.8999999999999995</v>
      </c>
      <c r="AD35" s="465">
        <f t="shared" si="11"/>
        <v>0</v>
      </c>
      <c r="AE35" s="469">
        <f t="shared" si="12"/>
        <v>175.00600000000003</v>
      </c>
      <c r="AF35" s="473">
        <f t="shared" si="13"/>
        <v>9.722555555555557</v>
      </c>
      <c r="AG35" s="481">
        <f t="shared" si="15"/>
        <v>15</v>
      </c>
      <c r="AH35" s="477" t="s">
        <v>488</v>
      </c>
    </row>
    <row r="36" spans="2:34" ht="17.25">
      <c r="B36" s="389">
        <v>26</v>
      </c>
      <c r="C36" s="426" t="s">
        <v>576</v>
      </c>
      <c r="D36" s="438" t="s">
        <v>577</v>
      </c>
      <c r="E36" s="49">
        <v>36.599999999999994</v>
      </c>
      <c r="F36" s="444">
        <v>6</v>
      </c>
      <c r="G36" s="47">
        <f t="shared" si="0"/>
        <v>12.199999999999998</v>
      </c>
      <c r="H36" s="448">
        <f t="shared" si="1"/>
        <v>6</v>
      </c>
      <c r="I36" s="120">
        <v>33</v>
      </c>
      <c r="J36" s="444">
        <v>6</v>
      </c>
      <c r="K36" s="47">
        <f t="shared" si="2"/>
        <v>11</v>
      </c>
      <c r="L36" s="448">
        <f t="shared" si="3"/>
        <v>6</v>
      </c>
      <c r="M36" s="52">
        <v>24.299999999999997</v>
      </c>
      <c r="N36" s="445">
        <v>0</v>
      </c>
      <c r="O36" s="53">
        <f t="shared" si="4"/>
        <v>8.1</v>
      </c>
      <c r="P36" s="449">
        <f t="shared" si="5"/>
        <v>0</v>
      </c>
      <c r="Q36" s="52">
        <v>16.200000000000003</v>
      </c>
      <c r="R36" s="433">
        <v>0</v>
      </c>
      <c r="S36" s="435">
        <v>28.134</v>
      </c>
      <c r="T36" s="445">
        <v>0</v>
      </c>
      <c r="U36" s="53">
        <f t="shared" si="6"/>
        <v>7.389</v>
      </c>
      <c r="V36" s="453">
        <f>R36+T36</f>
        <v>0</v>
      </c>
      <c r="W36" s="120">
        <v>30</v>
      </c>
      <c r="X36" s="444">
        <v>2</v>
      </c>
      <c r="Y36" s="457">
        <f t="shared" si="8"/>
        <v>15</v>
      </c>
      <c r="Z36" s="458">
        <f t="shared" si="9"/>
        <v>2</v>
      </c>
      <c r="AA36" s="52">
        <v>6</v>
      </c>
      <c r="AB36" s="445">
        <v>0</v>
      </c>
      <c r="AC36" s="53">
        <f t="shared" si="10"/>
        <v>6</v>
      </c>
      <c r="AD36" s="465">
        <f t="shared" si="11"/>
        <v>0</v>
      </c>
      <c r="AE36" s="469">
        <f t="shared" si="12"/>
        <v>174.23399999999998</v>
      </c>
      <c r="AF36" s="473">
        <f t="shared" si="13"/>
        <v>9.679666666666666</v>
      </c>
      <c r="AG36" s="481">
        <f t="shared" si="15"/>
        <v>14</v>
      </c>
      <c r="AH36" s="477" t="s">
        <v>488</v>
      </c>
    </row>
    <row r="37" spans="2:34" ht="17.25">
      <c r="B37" s="389">
        <v>27</v>
      </c>
      <c r="C37" s="426" t="s">
        <v>624</v>
      </c>
      <c r="D37" s="438" t="s">
        <v>625</v>
      </c>
      <c r="E37" s="50">
        <v>18.299999999999997</v>
      </c>
      <c r="F37" s="445">
        <v>0</v>
      </c>
      <c r="G37" s="53">
        <f t="shared" si="0"/>
        <v>6.099999999999999</v>
      </c>
      <c r="H37" s="449">
        <f t="shared" si="1"/>
        <v>0</v>
      </c>
      <c r="I37" s="120">
        <v>30</v>
      </c>
      <c r="J37" s="444">
        <v>6</v>
      </c>
      <c r="K37" s="47">
        <f t="shared" si="2"/>
        <v>10</v>
      </c>
      <c r="L37" s="448">
        <f t="shared" si="3"/>
        <v>6</v>
      </c>
      <c r="M37" s="52">
        <v>26.4</v>
      </c>
      <c r="N37" s="445">
        <v>0</v>
      </c>
      <c r="O37" s="53">
        <f t="shared" si="4"/>
        <v>8.799999999999999</v>
      </c>
      <c r="P37" s="449">
        <f t="shared" si="5"/>
        <v>0</v>
      </c>
      <c r="Q37" s="52">
        <v>28.800000000000004</v>
      </c>
      <c r="R37" s="433">
        <v>0</v>
      </c>
      <c r="S37" s="431">
        <v>30.366</v>
      </c>
      <c r="T37" s="444">
        <v>4</v>
      </c>
      <c r="U37" s="53">
        <f t="shared" si="6"/>
        <v>9.861</v>
      </c>
      <c r="V37" s="453">
        <f>R37+T37</f>
        <v>4</v>
      </c>
      <c r="W37" s="120">
        <v>32</v>
      </c>
      <c r="X37" s="444">
        <v>2</v>
      </c>
      <c r="Y37" s="457">
        <f t="shared" si="8"/>
        <v>16</v>
      </c>
      <c r="Z37" s="458">
        <f t="shared" si="9"/>
        <v>2</v>
      </c>
      <c r="AA37" s="52">
        <v>7.5</v>
      </c>
      <c r="AB37" s="445">
        <v>0</v>
      </c>
      <c r="AC37" s="53">
        <f t="shared" si="10"/>
        <v>7.5</v>
      </c>
      <c r="AD37" s="465">
        <f t="shared" si="11"/>
        <v>0</v>
      </c>
      <c r="AE37" s="469">
        <f t="shared" si="12"/>
        <v>173.36599999999999</v>
      </c>
      <c r="AF37" s="473">
        <f t="shared" si="13"/>
        <v>9.631444444444444</v>
      </c>
      <c r="AG37" s="481">
        <f t="shared" si="15"/>
        <v>12</v>
      </c>
      <c r="AH37" s="477" t="s">
        <v>488</v>
      </c>
    </row>
    <row r="38" spans="2:34" ht="17.25">
      <c r="B38" s="389">
        <v>28</v>
      </c>
      <c r="C38" s="427" t="s">
        <v>601</v>
      </c>
      <c r="D38" s="439" t="s">
        <v>602</v>
      </c>
      <c r="E38" s="50">
        <v>26.549999999999997</v>
      </c>
      <c r="F38" s="445">
        <v>0</v>
      </c>
      <c r="G38" s="53">
        <f t="shared" si="0"/>
        <v>8.85</v>
      </c>
      <c r="H38" s="449">
        <f t="shared" si="1"/>
        <v>0</v>
      </c>
      <c r="I38" s="52">
        <v>18</v>
      </c>
      <c r="J38" s="445">
        <v>0</v>
      </c>
      <c r="K38" s="53">
        <f t="shared" si="2"/>
        <v>6</v>
      </c>
      <c r="L38" s="449">
        <f t="shared" si="3"/>
        <v>0</v>
      </c>
      <c r="M38" s="120">
        <v>33</v>
      </c>
      <c r="N38" s="444">
        <v>6</v>
      </c>
      <c r="O38" s="47">
        <f t="shared" si="4"/>
        <v>11</v>
      </c>
      <c r="P38" s="448">
        <f t="shared" si="5"/>
        <v>6</v>
      </c>
      <c r="Q38" s="52">
        <v>28.950000000000003</v>
      </c>
      <c r="R38" s="433">
        <v>0</v>
      </c>
      <c r="S38" s="431">
        <v>38.106</v>
      </c>
      <c r="T38" s="444">
        <v>4</v>
      </c>
      <c r="U38" s="47">
        <f t="shared" si="6"/>
        <v>11.176000000000002</v>
      </c>
      <c r="V38" s="452">
        <v>9</v>
      </c>
      <c r="W38" s="120">
        <v>20.8</v>
      </c>
      <c r="X38" s="444">
        <v>2</v>
      </c>
      <c r="Y38" s="457">
        <f t="shared" si="8"/>
        <v>10.4</v>
      </c>
      <c r="Z38" s="458">
        <f t="shared" si="9"/>
        <v>2</v>
      </c>
      <c r="AA38" s="52">
        <v>7.7</v>
      </c>
      <c r="AB38" s="445">
        <v>0</v>
      </c>
      <c r="AC38" s="53">
        <f t="shared" si="10"/>
        <v>7.7</v>
      </c>
      <c r="AD38" s="465">
        <f t="shared" si="11"/>
        <v>0</v>
      </c>
      <c r="AE38" s="469">
        <f t="shared" si="12"/>
        <v>173.106</v>
      </c>
      <c r="AF38" s="473">
        <f t="shared" si="13"/>
        <v>9.616999999999999</v>
      </c>
      <c r="AG38" s="481">
        <f t="shared" si="15"/>
        <v>17</v>
      </c>
      <c r="AH38" s="477" t="s">
        <v>488</v>
      </c>
    </row>
    <row r="39" spans="2:34" ht="17.25">
      <c r="B39" s="389">
        <v>29</v>
      </c>
      <c r="C39" s="426" t="s">
        <v>566</v>
      </c>
      <c r="D39" s="438" t="s">
        <v>567</v>
      </c>
      <c r="E39" s="49">
        <v>34.349999999999994</v>
      </c>
      <c r="F39" s="444">
        <v>6</v>
      </c>
      <c r="G39" s="47">
        <f t="shared" si="0"/>
        <v>11.449999999999998</v>
      </c>
      <c r="H39" s="448">
        <f t="shared" si="1"/>
        <v>6</v>
      </c>
      <c r="I39" s="120">
        <v>33</v>
      </c>
      <c r="J39" s="444">
        <v>6</v>
      </c>
      <c r="K39" s="47">
        <f t="shared" si="2"/>
        <v>11</v>
      </c>
      <c r="L39" s="448">
        <f t="shared" si="3"/>
        <v>6</v>
      </c>
      <c r="M39" s="52">
        <v>19.200000000000003</v>
      </c>
      <c r="N39" s="445">
        <v>0</v>
      </c>
      <c r="O39" s="53">
        <f t="shared" si="4"/>
        <v>6.400000000000001</v>
      </c>
      <c r="P39" s="449">
        <f t="shared" si="5"/>
        <v>0</v>
      </c>
      <c r="Q39" s="52">
        <v>22.5</v>
      </c>
      <c r="R39" s="433">
        <v>0</v>
      </c>
      <c r="S39" s="431">
        <v>33.84</v>
      </c>
      <c r="T39" s="444">
        <v>4</v>
      </c>
      <c r="U39" s="53">
        <f t="shared" si="6"/>
        <v>9.39</v>
      </c>
      <c r="V39" s="453">
        <f>R39+T39</f>
        <v>4</v>
      </c>
      <c r="W39" s="120">
        <v>24</v>
      </c>
      <c r="X39" s="444">
        <v>2</v>
      </c>
      <c r="Y39" s="457">
        <f t="shared" si="8"/>
        <v>12</v>
      </c>
      <c r="Z39" s="458">
        <f t="shared" si="9"/>
        <v>2</v>
      </c>
      <c r="AA39" s="52">
        <v>6</v>
      </c>
      <c r="AB39" s="445">
        <v>0</v>
      </c>
      <c r="AC39" s="53">
        <f t="shared" si="10"/>
        <v>6</v>
      </c>
      <c r="AD39" s="465">
        <f t="shared" si="11"/>
        <v>0</v>
      </c>
      <c r="AE39" s="469">
        <f t="shared" si="12"/>
        <v>172.89</v>
      </c>
      <c r="AF39" s="473">
        <f t="shared" si="13"/>
        <v>9.604999999999999</v>
      </c>
      <c r="AG39" s="481">
        <f t="shared" si="15"/>
        <v>18</v>
      </c>
      <c r="AH39" s="477" t="s">
        <v>488</v>
      </c>
    </row>
    <row r="40" spans="2:34" ht="17.25">
      <c r="B40" s="389">
        <v>30</v>
      </c>
      <c r="C40" s="426" t="s">
        <v>606</v>
      </c>
      <c r="D40" s="438" t="s">
        <v>607</v>
      </c>
      <c r="E40" s="50">
        <v>27.150000000000002</v>
      </c>
      <c r="F40" s="445">
        <v>0</v>
      </c>
      <c r="G40" s="53">
        <f t="shared" si="0"/>
        <v>9.05</v>
      </c>
      <c r="H40" s="449">
        <f t="shared" si="1"/>
        <v>0</v>
      </c>
      <c r="I40" s="52">
        <v>24</v>
      </c>
      <c r="J40" s="445">
        <v>0</v>
      </c>
      <c r="K40" s="53">
        <f t="shared" si="2"/>
        <v>8</v>
      </c>
      <c r="L40" s="449">
        <f t="shared" si="3"/>
        <v>0</v>
      </c>
      <c r="M40" s="52">
        <v>22.200000000000003</v>
      </c>
      <c r="N40" s="445">
        <v>0</v>
      </c>
      <c r="O40" s="53">
        <f t="shared" si="4"/>
        <v>7.400000000000001</v>
      </c>
      <c r="P40" s="449">
        <f t="shared" si="5"/>
        <v>0</v>
      </c>
      <c r="Q40" s="120">
        <v>33.599999999999994</v>
      </c>
      <c r="R40" s="430">
        <v>5</v>
      </c>
      <c r="S40" s="431">
        <v>31.914000000000005</v>
      </c>
      <c r="T40" s="444">
        <v>4</v>
      </c>
      <c r="U40" s="47">
        <f t="shared" si="6"/>
        <v>10.918999999999999</v>
      </c>
      <c r="V40" s="452">
        <f>R40+T40</f>
        <v>9</v>
      </c>
      <c r="W40" s="120">
        <v>25.6</v>
      </c>
      <c r="X40" s="444">
        <v>2</v>
      </c>
      <c r="Y40" s="457">
        <f t="shared" si="8"/>
        <v>12.8</v>
      </c>
      <c r="Z40" s="458">
        <f t="shared" si="9"/>
        <v>2</v>
      </c>
      <c r="AA40" s="52">
        <v>7.9</v>
      </c>
      <c r="AB40" s="445">
        <v>0</v>
      </c>
      <c r="AC40" s="53">
        <f t="shared" si="10"/>
        <v>7.9</v>
      </c>
      <c r="AD40" s="465">
        <f t="shared" si="11"/>
        <v>0</v>
      </c>
      <c r="AE40" s="469">
        <f t="shared" si="12"/>
        <v>172.364</v>
      </c>
      <c r="AF40" s="473">
        <f t="shared" si="13"/>
        <v>9.575777777777779</v>
      </c>
      <c r="AG40" s="481">
        <f t="shared" si="15"/>
        <v>11</v>
      </c>
      <c r="AH40" s="477" t="s">
        <v>488</v>
      </c>
    </row>
    <row r="41" spans="2:34" ht="17.25">
      <c r="B41" s="389">
        <v>31</v>
      </c>
      <c r="C41" s="426" t="s">
        <v>638</v>
      </c>
      <c r="D41" s="438" t="s">
        <v>220</v>
      </c>
      <c r="E41" s="50">
        <v>24.450000000000003</v>
      </c>
      <c r="F41" s="445">
        <v>0</v>
      </c>
      <c r="G41" s="53">
        <f t="shared" si="0"/>
        <v>8.15</v>
      </c>
      <c r="H41" s="449">
        <f t="shared" si="1"/>
        <v>0</v>
      </c>
      <c r="I41" s="120">
        <v>33</v>
      </c>
      <c r="J41" s="444">
        <v>6</v>
      </c>
      <c r="K41" s="47">
        <f t="shared" si="2"/>
        <v>11</v>
      </c>
      <c r="L41" s="448">
        <f t="shared" si="3"/>
        <v>6</v>
      </c>
      <c r="M41" s="120">
        <v>31.200000000000003</v>
      </c>
      <c r="N41" s="444">
        <v>6</v>
      </c>
      <c r="O41" s="47">
        <f t="shared" si="4"/>
        <v>10.4</v>
      </c>
      <c r="P41" s="448">
        <f t="shared" si="5"/>
        <v>6</v>
      </c>
      <c r="Q41" s="52">
        <v>10.649999999999999</v>
      </c>
      <c r="R41" s="433">
        <v>0</v>
      </c>
      <c r="S41" s="431">
        <v>33.174</v>
      </c>
      <c r="T41" s="444">
        <v>4</v>
      </c>
      <c r="U41" s="53">
        <f t="shared" si="6"/>
        <v>7.303999999999999</v>
      </c>
      <c r="V41" s="453">
        <f>R41+T41</f>
        <v>4</v>
      </c>
      <c r="W41" s="120">
        <v>31.6</v>
      </c>
      <c r="X41" s="444">
        <v>2</v>
      </c>
      <c r="Y41" s="457">
        <f t="shared" si="8"/>
        <v>15.8</v>
      </c>
      <c r="Z41" s="458">
        <f t="shared" si="9"/>
        <v>2</v>
      </c>
      <c r="AA41" s="52">
        <v>3.9</v>
      </c>
      <c r="AB41" s="445">
        <v>0</v>
      </c>
      <c r="AC41" s="53">
        <f t="shared" si="10"/>
        <v>3.9</v>
      </c>
      <c r="AD41" s="465">
        <f t="shared" si="11"/>
        <v>0</v>
      </c>
      <c r="AE41" s="469">
        <f t="shared" si="12"/>
        <v>167.97400000000002</v>
      </c>
      <c r="AF41" s="473">
        <f t="shared" si="13"/>
        <v>9.33188888888889</v>
      </c>
      <c r="AG41" s="481">
        <f t="shared" si="15"/>
        <v>18</v>
      </c>
      <c r="AH41" s="477" t="s">
        <v>488</v>
      </c>
    </row>
    <row r="42" spans="2:34" ht="17.25">
      <c r="B42" s="389">
        <v>32</v>
      </c>
      <c r="C42" s="426" t="s">
        <v>279</v>
      </c>
      <c r="D42" s="438" t="s">
        <v>579</v>
      </c>
      <c r="E42" s="50">
        <v>24.450000000000003</v>
      </c>
      <c r="F42" s="445">
        <v>0</v>
      </c>
      <c r="G42" s="53">
        <f t="shared" si="0"/>
        <v>8.15</v>
      </c>
      <c r="H42" s="449">
        <f t="shared" si="1"/>
        <v>0</v>
      </c>
      <c r="I42" s="52">
        <v>25.5</v>
      </c>
      <c r="J42" s="445">
        <v>0</v>
      </c>
      <c r="K42" s="53">
        <f t="shared" si="2"/>
        <v>8.5</v>
      </c>
      <c r="L42" s="449">
        <f t="shared" si="3"/>
        <v>0</v>
      </c>
      <c r="M42" s="52">
        <v>22.200000000000003</v>
      </c>
      <c r="N42" s="445">
        <v>0</v>
      </c>
      <c r="O42" s="53">
        <f t="shared" si="4"/>
        <v>7.400000000000001</v>
      </c>
      <c r="P42" s="449">
        <f t="shared" si="5"/>
        <v>0</v>
      </c>
      <c r="Q42" s="52">
        <v>25.200000000000003</v>
      </c>
      <c r="R42" s="433">
        <v>0</v>
      </c>
      <c r="S42" s="435">
        <v>26.586</v>
      </c>
      <c r="T42" s="445">
        <v>0</v>
      </c>
      <c r="U42" s="53">
        <f t="shared" si="6"/>
        <v>8.631</v>
      </c>
      <c r="V42" s="453">
        <f>R42+T42</f>
        <v>0</v>
      </c>
      <c r="W42" s="120">
        <v>30</v>
      </c>
      <c r="X42" s="444">
        <v>2</v>
      </c>
      <c r="Y42" s="457">
        <f t="shared" si="8"/>
        <v>15</v>
      </c>
      <c r="Z42" s="458">
        <f t="shared" si="9"/>
        <v>2</v>
      </c>
      <c r="AA42" s="52">
        <v>6.3</v>
      </c>
      <c r="AB42" s="445">
        <v>0</v>
      </c>
      <c r="AC42" s="53">
        <f t="shared" si="10"/>
        <v>6.3</v>
      </c>
      <c r="AD42" s="465">
        <f t="shared" si="11"/>
        <v>0</v>
      </c>
      <c r="AE42" s="469">
        <f t="shared" si="12"/>
        <v>160.23600000000002</v>
      </c>
      <c r="AF42" s="473">
        <f t="shared" si="13"/>
        <v>8.902000000000001</v>
      </c>
      <c r="AG42" s="481">
        <f t="shared" si="15"/>
        <v>2</v>
      </c>
      <c r="AH42" s="477" t="s">
        <v>488</v>
      </c>
    </row>
    <row r="43" spans="2:34" ht="17.25">
      <c r="B43" s="389">
        <v>33</v>
      </c>
      <c r="C43" s="426" t="s">
        <v>618</v>
      </c>
      <c r="D43" s="438" t="s">
        <v>619</v>
      </c>
      <c r="E43" s="50">
        <v>23.700000000000003</v>
      </c>
      <c r="F43" s="445">
        <v>0</v>
      </c>
      <c r="G43" s="53">
        <f aca="true" t="shared" si="16" ref="G43:G64">E43/3</f>
        <v>7.900000000000001</v>
      </c>
      <c r="H43" s="449">
        <f aca="true" t="shared" si="17" ref="H43:H64">F43</f>
        <v>0</v>
      </c>
      <c r="I43" s="52">
        <v>24</v>
      </c>
      <c r="J43" s="445">
        <v>0</v>
      </c>
      <c r="K43" s="53">
        <f aca="true" t="shared" si="18" ref="K43:K64">I43/3</f>
        <v>8</v>
      </c>
      <c r="L43" s="449">
        <f aca="true" t="shared" si="19" ref="L43:L64">J43</f>
        <v>0</v>
      </c>
      <c r="M43" s="52">
        <v>20.4</v>
      </c>
      <c r="N43" s="445">
        <v>0</v>
      </c>
      <c r="O43" s="53">
        <f aca="true" t="shared" si="20" ref="O43:O64">M43/3</f>
        <v>6.8</v>
      </c>
      <c r="P43" s="449">
        <f aca="true" t="shared" si="21" ref="P43:P64">N43</f>
        <v>0</v>
      </c>
      <c r="Q43" s="52">
        <v>21</v>
      </c>
      <c r="R43" s="433">
        <v>0</v>
      </c>
      <c r="S43" s="431">
        <v>31.5</v>
      </c>
      <c r="T43" s="444">
        <v>4</v>
      </c>
      <c r="U43" s="53">
        <f aca="true" t="shared" si="22" ref="U43:U64">(Q43+S43)/6</f>
        <v>8.75</v>
      </c>
      <c r="V43" s="453">
        <f>R43+T43</f>
        <v>4</v>
      </c>
      <c r="W43" s="120">
        <v>30</v>
      </c>
      <c r="X43" s="444">
        <v>2</v>
      </c>
      <c r="Y43" s="457">
        <f aca="true" t="shared" si="23" ref="Y43:Y64">W43/2</f>
        <v>15</v>
      </c>
      <c r="Z43" s="458">
        <f aca="true" t="shared" si="24" ref="Z43:Z64">X43</f>
        <v>2</v>
      </c>
      <c r="AA43" s="52">
        <v>9.4</v>
      </c>
      <c r="AB43" s="445">
        <v>0</v>
      </c>
      <c r="AC43" s="53">
        <f aca="true" t="shared" si="25" ref="AC43:AC64">AA43</f>
        <v>9.4</v>
      </c>
      <c r="AD43" s="465">
        <f aca="true" t="shared" si="26" ref="AD43:AD64">AB43</f>
        <v>0</v>
      </c>
      <c r="AE43" s="469">
        <f aca="true" t="shared" si="27" ref="AE43:AE64">E43+I43+M43+Q43+S43+W43+AA43</f>
        <v>160</v>
      </c>
      <c r="AF43" s="473">
        <f aca="true" t="shared" si="28" ref="AF43:AF74">AE43/18</f>
        <v>8.88888888888889</v>
      </c>
      <c r="AG43" s="481">
        <f t="shared" si="15"/>
        <v>6</v>
      </c>
      <c r="AH43" s="477" t="s">
        <v>488</v>
      </c>
    </row>
    <row r="44" spans="2:34" ht="17.25">
      <c r="B44" s="389">
        <v>34</v>
      </c>
      <c r="C44" s="426" t="s">
        <v>599</v>
      </c>
      <c r="D44" s="438" t="s">
        <v>600</v>
      </c>
      <c r="E44" s="50">
        <v>23.400000000000002</v>
      </c>
      <c r="F44" s="445">
        <v>0</v>
      </c>
      <c r="G44" s="53">
        <f t="shared" si="16"/>
        <v>7.800000000000001</v>
      </c>
      <c r="H44" s="449">
        <f t="shared" si="17"/>
        <v>0</v>
      </c>
      <c r="I44" s="120">
        <v>30</v>
      </c>
      <c r="J44" s="444">
        <v>6</v>
      </c>
      <c r="K44" s="47">
        <f t="shared" si="18"/>
        <v>10</v>
      </c>
      <c r="L44" s="448">
        <f t="shared" si="19"/>
        <v>6</v>
      </c>
      <c r="M44" s="52">
        <v>20.400000000000002</v>
      </c>
      <c r="N44" s="445">
        <v>0</v>
      </c>
      <c r="O44" s="53">
        <f t="shared" si="20"/>
        <v>6.800000000000001</v>
      </c>
      <c r="P44" s="449">
        <f t="shared" si="21"/>
        <v>0</v>
      </c>
      <c r="Q44" s="52">
        <v>28.799999999999997</v>
      </c>
      <c r="R44" s="433">
        <v>0</v>
      </c>
      <c r="S44" s="431">
        <v>34.019999999999996</v>
      </c>
      <c r="T44" s="444">
        <v>4</v>
      </c>
      <c r="U44" s="47">
        <f t="shared" si="22"/>
        <v>10.469999999999999</v>
      </c>
      <c r="V44" s="452">
        <v>9</v>
      </c>
      <c r="W44" s="52">
        <v>14.8</v>
      </c>
      <c r="X44" s="445">
        <v>0</v>
      </c>
      <c r="Y44" s="459">
        <f t="shared" si="23"/>
        <v>7.4</v>
      </c>
      <c r="Z44" s="460">
        <f t="shared" si="24"/>
        <v>0</v>
      </c>
      <c r="AA44" s="52">
        <v>8.1</v>
      </c>
      <c r="AB44" s="445">
        <v>0</v>
      </c>
      <c r="AC44" s="53">
        <f t="shared" si="25"/>
        <v>8.1</v>
      </c>
      <c r="AD44" s="465">
        <f t="shared" si="26"/>
        <v>0</v>
      </c>
      <c r="AE44" s="469">
        <f t="shared" si="27"/>
        <v>159.52</v>
      </c>
      <c r="AF44" s="473">
        <f t="shared" si="28"/>
        <v>8.862222222222222</v>
      </c>
      <c r="AG44" s="481">
        <f t="shared" si="15"/>
        <v>15</v>
      </c>
      <c r="AH44" s="477" t="s">
        <v>488</v>
      </c>
    </row>
    <row r="45" spans="2:34" ht="17.25">
      <c r="B45" s="389">
        <v>35</v>
      </c>
      <c r="C45" s="426" t="s">
        <v>650</v>
      </c>
      <c r="D45" s="438" t="s">
        <v>651</v>
      </c>
      <c r="E45" s="50">
        <v>23.55</v>
      </c>
      <c r="F45" s="445">
        <v>0</v>
      </c>
      <c r="G45" s="53">
        <f t="shared" si="16"/>
        <v>7.8500000000000005</v>
      </c>
      <c r="H45" s="449">
        <f t="shared" si="17"/>
        <v>0</v>
      </c>
      <c r="I45" s="52">
        <v>24</v>
      </c>
      <c r="J45" s="445">
        <v>0</v>
      </c>
      <c r="K45" s="53">
        <f t="shared" si="18"/>
        <v>8</v>
      </c>
      <c r="L45" s="449">
        <f t="shared" si="19"/>
        <v>0</v>
      </c>
      <c r="M45" s="52">
        <v>19.200000000000003</v>
      </c>
      <c r="N45" s="445">
        <v>0</v>
      </c>
      <c r="O45" s="53">
        <f t="shared" si="20"/>
        <v>6.400000000000001</v>
      </c>
      <c r="P45" s="449">
        <f t="shared" si="21"/>
        <v>0</v>
      </c>
      <c r="Q45" s="52">
        <v>27</v>
      </c>
      <c r="R45" s="433">
        <v>0</v>
      </c>
      <c r="S45" s="431">
        <v>40.374</v>
      </c>
      <c r="T45" s="444">
        <v>4</v>
      </c>
      <c r="U45" s="47">
        <f t="shared" si="22"/>
        <v>11.229</v>
      </c>
      <c r="V45" s="452">
        <v>9</v>
      </c>
      <c r="W45" s="52">
        <v>16</v>
      </c>
      <c r="X45" s="445">
        <v>0</v>
      </c>
      <c r="Y45" s="459">
        <f t="shared" si="23"/>
        <v>8</v>
      </c>
      <c r="Z45" s="460">
        <f t="shared" si="24"/>
        <v>0</v>
      </c>
      <c r="AA45" s="52">
        <v>6.3</v>
      </c>
      <c r="AB45" s="445">
        <v>0</v>
      </c>
      <c r="AC45" s="53">
        <f t="shared" si="25"/>
        <v>6.3</v>
      </c>
      <c r="AD45" s="465">
        <f t="shared" si="26"/>
        <v>0</v>
      </c>
      <c r="AE45" s="469">
        <f t="shared" si="27"/>
        <v>156.424</v>
      </c>
      <c r="AF45" s="473">
        <f t="shared" si="28"/>
        <v>8.690222222222223</v>
      </c>
      <c r="AG45" s="481">
        <f t="shared" si="15"/>
        <v>9</v>
      </c>
      <c r="AH45" s="477" t="s">
        <v>488</v>
      </c>
    </row>
    <row r="46" spans="2:34" ht="17.25">
      <c r="B46" s="389">
        <v>36</v>
      </c>
      <c r="C46" s="426" t="s">
        <v>589</v>
      </c>
      <c r="D46" s="438" t="s">
        <v>590</v>
      </c>
      <c r="E46" s="50">
        <v>20.1</v>
      </c>
      <c r="F46" s="445">
        <v>0</v>
      </c>
      <c r="G46" s="53">
        <f t="shared" si="16"/>
        <v>6.7</v>
      </c>
      <c r="H46" s="449">
        <f t="shared" si="17"/>
        <v>0</v>
      </c>
      <c r="I46" s="52">
        <v>27</v>
      </c>
      <c r="J46" s="445">
        <v>0</v>
      </c>
      <c r="K46" s="53">
        <f t="shared" si="18"/>
        <v>9</v>
      </c>
      <c r="L46" s="449">
        <f t="shared" si="19"/>
        <v>0</v>
      </c>
      <c r="M46" s="52">
        <v>23.4</v>
      </c>
      <c r="N46" s="445">
        <v>0</v>
      </c>
      <c r="O46" s="53">
        <f t="shared" si="20"/>
        <v>7.8</v>
      </c>
      <c r="P46" s="449">
        <f t="shared" si="21"/>
        <v>0</v>
      </c>
      <c r="Q46" s="52">
        <v>9.000000000000002</v>
      </c>
      <c r="R46" s="433">
        <v>0</v>
      </c>
      <c r="S46" s="431">
        <v>38.519999999999996</v>
      </c>
      <c r="T46" s="444">
        <v>4</v>
      </c>
      <c r="U46" s="53">
        <f t="shared" si="22"/>
        <v>7.919999999999999</v>
      </c>
      <c r="V46" s="453">
        <f aca="true" t="shared" si="29" ref="V46:V64">R46+T46</f>
        <v>4</v>
      </c>
      <c r="W46" s="52">
        <v>18.4</v>
      </c>
      <c r="X46" s="445">
        <v>0</v>
      </c>
      <c r="Y46" s="459">
        <f t="shared" si="23"/>
        <v>9.2</v>
      </c>
      <c r="Z46" s="460">
        <f t="shared" si="24"/>
        <v>0</v>
      </c>
      <c r="AA46" s="52">
        <v>8.5</v>
      </c>
      <c r="AB46" s="445">
        <v>0</v>
      </c>
      <c r="AC46" s="53">
        <f t="shared" si="25"/>
        <v>8.5</v>
      </c>
      <c r="AD46" s="465">
        <f t="shared" si="26"/>
        <v>0</v>
      </c>
      <c r="AE46" s="469">
        <f t="shared" si="27"/>
        <v>144.92</v>
      </c>
      <c r="AF46" s="473">
        <f t="shared" si="28"/>
        <v>8.05111111111111</v>
      </c>
      <c r="AG46" s="481">
        <f t="shared" si="15"/>
        <v>4</v>
      </c>
      <c r="AH46" s="477" t="s">
        <v>488</v>
      </c>
    </row>
    <row r="47" spans="2:34" ht="17.25">
      <c r="B47" s="389">
        <v>37</v>
      </c>
      <c r="C47" s="426" t="s">
        <v>570</v>
      </c>
      <c r="D47" s="438" t="s">
        <v>571</v>
      </c>
      <c r="E47" s="50">
        <v>26.099999999999998</v>
      </c>
      <c r="F47" s="445">
        <v>0</v>
      </c>
      <c r="G47" s="53">
        <f t="shared" si="16"/>
        <v>8.7</v>
      </c>
      <c r="H47" s="449">
        <f t="shared" si="17"/>
        <v>0</v>
      </c>
      <c r="I47" s="52">
        <v>24</v>
      </c>
      <c r="J47" s="445">
        <v>0</v>
      </c>
      <c r="K47" s="53">
        <f t="shared" si="18"/>
        <v>8</v>
      </c>
      <c r="L47" s="449">
        <f t="shared" si="19"/>
        <v>0</v>
      </c>
      <c r="M47" s="52">
        <v>19.2</v>
      </c>
      <c r="N47" s="445">
        <v>0</v>
      </c>
      <c r="O47" s="53">
        <f t="shared" si="20"/>
        <v>6.3999999999999995</v>
      </c>
      <c r="P47" s="449">
        <f t="shared" si="21"/>
        <v>0</v>
      </c>
      <c r="Q47" s="52">
        <v>22.799999999999997</v>
      </c>
      <c r="R47" s="433">
        <v>0</v>
      </c>
      <c r="S47" s="431">
        <v>32.04</v>
      </c>
      <c r="T47" s="444">
        <v>4</v>
      </c>
      <c r="U47" s="53">
        <f t="shared" si="22"/>
        <v>9.139999999999999</v>
      </c>
      <c r="V47" s="453">
        <f t="shared" si="29"/>
        <v>4</v>
      </c>
      <c r="W47" s="52">
        <v>14.8</v>
      </c>
      <c r="X47" s="445">
        <v>0</v>
      </c>
      <c r="Y47" s="459">
        <f t="shared" si="23"/>
        <v>7.4</v>
      </c>
      <c r="Z47" s="460">
        <f t="shared" si="24"/>
        <v>0</v>
      </c>
      <c r="AA47" s="52">
        <v>4.2</v>
      </c>
      <c r="AB47" s="445">
        <v>0</v>
      </c>
      <c r="AC47" s="53">
        <f t="shared" si="25"/>
        <v>4.2</v>
      </c>
      <c r="AD47" s="465">
        <f t="shared" si="26"/>
        <v>0</v>
      </c>
      <c r="AE47" s="469">
        <f t="shared" si="27"/>
        <v>143.14</v>
      </c>
      <c r="AF47" s="473">
        <f t="shared" si="28"/>
        <v>7.952222222222222</v>
      </c>
      <c r="AG47" s="481">
        <f t="shared" si="15"/>
        <v>4</v>
      </c>
      <c r="AH47" s="477" t="s">
        <v>488</v>
      </c>
    </row>
    <row r="48" spans="2:34" ht="17.25">
      <c r="B48" s="389">
        <v>38</v>
      </c>
      <c r="C48" s="426" t="s">
        <v>580</v>
      </c>
      <c r="D48" s="438" t="s">
        <v>581</v>
      </c>
      <c r="E48" s="50">
        <v>17.700000000000003</v>
      </c>
      <c r="F48" s="445">
        <v>0</v>
      </c>
      <c r="G48" s="53">
        <f t="shared" si="16"/>
        <v>5.900000000000001</v>
      </c>
      <c r="H48" s="449">
        <f t="shared" si="17"/>
        <v>0</v>
      </c>
      <c r="I48" s="52">
        <v>24</v>
      </c>
      <c r="J48" s="445">
        <v>0</v>
      </c>
      <c r="K48" s="53">
        <f t="shared" si="18"/>
        <v>8</v>
      </c>
      <c r="L48" s="449">
        <f t="shared" si="19"/>
        <v>0</v>
      </c>
      <c r="M48" s="52">
        <v>14.399999999999999</v>
      </c>
      <c r="N48" s="445">
        <v>0</v>
      </c>
      <c r="O48" s="53">
        <f t="shared" si="20"/>
        <v>4.8</v>
      </c>
      <c r="P48" s="449">
        <f t="shared" si="21"/>
        <v>0</v>
      </c>
      <c r="Q48" s="52">
        <v>15</v>
      </c>
      <c r="R48" s="433">
        <v>0</v>
      </c>
      <c r="S48" s="431">
        <v>42.246</v>
      </c>
      <c r="T48" s="444">
        <v>4</v>
      </c>
      <c r="U48" s="53">
        <f t="shared" si="22"/>
        <v>9.541</v>
      </c>
      <c r="V48" s="453">
        <f t="shared" si="29"/>
        <v>4</v>
      </c>
      <c r="W48" s="52">
        <v>11.200000000000001</v>
      </c>
      <c r="X48" s="445">
        <v>0</v>
      </c>
      <c r="Y48" s="459">
        <f t="shared" si="23"/>
        <v>5.6000000000000005</v>
      </c>
      <c r="Z48" s="460">
        <f t="shared" si="24"/>
        <v>0</v>
      </c>
      <c r="AA48" s="52">
        <v>7.199999999999999</v>
      </c>
      <c r="AB48" s="445">
        <v>0</v>
      </c>
      <c r="AC48" s="53">
        <f t="shared" si="25"/>
        <v>7.199999999999999</v>
      </c>
      <c r="AD48" s="465">
        <f t="shared" si="26"/>
        <v>0</v>
      </c>
      <c r="AE48" s="469">
        <f t="shared" si="27"/>
        <v>131.746</v>
      </c>
      <c r="AF48" s="473">
        <f t="shared" si="28"/>
        <v>7.319222222222223</v>
      </c>
      <c r="AG48" s="481">
        <f t="shared" si="15"/>
        <v>4</v>
      </c>
      <c r="AH48" s="477" t="s">
        <v>488</v>
      </c>
    </row>
    <row r="49" spans="2:34" ht="18" thickBot="1">
      <c r="B49" s="391">
        <v>39</v>
      </c>
      <c r="C49" s="429" t="s">
        <v>620</v>
      </c>
      <c r="D49" s="441" t="s">
        <v>621</v>
      </c>
      <c r="E49" s="57">
        <v>14.25</v>
      </c>
      <c r="F49" s="446">
        <v>0</v>
      </c>
      <c r="G49" s="56">
        <f t="shared" si="16"/>
        <v>4.75</v>
      </c>
      <c r="H49" s="450">
        <f t="shared" si="17"/>
        <v>0</v>
      </c>
      <c r="I49" s="216">
        <v>24</v>
      </c>
      <c r="J49" s="446">
        <v>0</v>
      </c>
      <c r="K49" s="56">
        <f t="shared" si="18"/>
        <v>8</v>
      </c>
      <c r="L49" s="450">
        <f t="shared" si="19"/>
        <v>0</v>
      </c>
      <c r="M49" s="216">
        <v>16.2</v>
      </c>
      <c r="N49" s="446">
        <v>0</v>
      </c>
      <c r="O49" s="56">
        <f t="shared" si="20"/>
        <v>5.3999999999999995</v>
      </c>
      <c r="P49" s="450">
        <f t="shared" si="21"/>
        <v>0</v>
      </c>
      <c r="Q49" s="216">
        <v>2.6999999999999997</v>
      </c>
      <c r="R49" s="434">
        <v>0</v>
      </c>
      <c r="S49" s="436">
        <v>28.740000000000002</v>
      </c>
      <c r="T49" s="446">
        <v>0</v>
      </c>
      <c r="U49" s="56">
        <f t="shared" si="22"/>
        <v>5.24</v>
      </c>
      <c r="V49" s="454">
        <f t="shared" si="29"/>
        <v>0</v>
      </c>
      <c r="W49" s="216">
        <v>18</v>
      </c>
      <c r="X49" s="446">
        <v>0</v>
      </c>
      <c r="Y49" s="461">
        <f t="shared" si="23"/>
        <v>9</v>
      </c>
      <c r="Z49" s="462">
        <f t="shared" si="24"/>
        <v>0</v>
      </c>
      <c r="AA49" s="216">
        <v>3.5999999999999996</v>
      </c>
      <c r="AB49" s="446">
        <v>0</v>
      </c>
      <c r="AC49" s="56">
        <f t="shared" si="25"/>
        <v>3.5999999999999996</v>
      </c>
      <c r="AD49" s="466">
        <f t="shared" si="26"/>
        <v>0</v>
      </c>
      <c r="AE49" s="470">
        <f t="shared" si="27"/>
        <v>107.49000000000001</v>
      </c>
      <c r="AF49" s="474">
        <f t="shared" si="28"/>
        <v>5.971666666666668</v>
      </c>
      <c r="AG49" s="482">
        <f t="shared" si="15"/>
        <v>0</v>
      </c>
      <c r="AH49" s="478" t="s">
        <v>488</v>
      </c>
    </row>
    <row r="50" spans="2:34" ht="17.25">
      <c r="B50" s="390">
        <v>40</v>
      </c>
      <c r="C50" s="483" t="s">
        <v>560</v>
      </c>
      <c r="D50" s="484" t="s">
        <v>561</v>
      </c>
      <c r="E50" s="508">
        <v>17.700000000000003</v>
      </c>
      <c r="F50" s="487">
        <v>0</v>
      </c>
      <c r="G50" s="488">
        <f t="shared" si="16"/>
        <v>5.900000000000001</v>
      </c>
      <c r="H50" s="489">
        <f t="shared" si="17"/>
        <v>0</v>
      </c>
      <c r="I50" s="298" t="s">
        <v>654</v>
      </c>
      <c r="J50" s="487">
        <v>0</v>
      </c>
      <c r="K50" s="488" t="e">
        <f t="shared" si="18"/>
        <v>#VALUE!</v>
      </c>
      <c r="L50" s="489">
        <f t="shared" si="19"/>
        <v>0</v>
      </c>
      <c r="M50" s="298" t="e">
        <v>#VALUE!</v>
      </c>
      <c r="N50" s="487">
        <v>0</v>
      </c>
      <c r="O50" s="488" t="e">
        <f t="shared" si="20"/>
        <v>#VALUE!</v>
      </c>
      <c r="P50" s="489">
        <f t="shared" si="21"/>
        <v>0</v>
      </c>
      <c r="Q50" s="298">
        <v>1.7999999999999998</v>
      </c>
      <c r="R50" s="509">
        <v>0</v>
      </c>
      <c r="S50" s="510">
        <v>25.085999999999995</v>
      </c>
      <c r="T50" s="487">
        <v>0</v>
      </c>
      <c r="U50" s="488">
        <f t="shared" si="22"/>
        <v>4.480999999999999</v>
      </c>
      <c r="V50" s="511">
        <f t="shared" si="29"/>
        <v>0</v>
      </c>
      <c r="W50" s="195">
        <v>20</v>
      </c>
      <c r="X50" s="485">
        <v>2</v>
      </c>
      <c r="Y50" s="493">
        <f t="shared" si="23"/>
        <v>10</v>
      </c>
      <c r="Z50" s="494">
        <f t="shared" si="24"/>
        <v>2</v>
      </c>
      <c r="AA50" s="298" t="s">
        <v>654</v>
      </c>
      <c r="AB50" s="487">
        <v>0</v>
      </c>
      <c r="AC50" s="488" t="str">
        <f t="shared" si="25"/>
        <v>/</v>
      </c>
      <c r="AD50" s="495">
        <f t="shared" si="26"/>
        <v>0</v>
      </c>
      <c r="AE50" s="496" t="e">
        <f t="shared" si="27"/>
        <v>#VALUE!</v>
      </c>
      <c r="AF50" s="497" t="e">
        <f t="shared" si="28"/>
        <v>#VALUE!</v>
      </c>
      <c r="AG50" s="498">
        <f t="shared" si="15"/>
        <v>2</v>
      </c>
      <c r="AH50" s="499" t="s">
        <v>488</v>
      </c>
    </row>
    <row r="51" spans="2:34" ht="17.25">
      <c r="B51" s="389">
        <v>41</v>
      </c>
      <c r="C51" s="426" t="s">
        <v>574</v>
      </c>
      <c r="D51" s="438" t="s">
        <v>575</v>
      </c>
      <c r="E51" s="50">
        <v>13.799999999999999</v>
      </c>
      <c r="F51" s="445">
        <v>0</v>
      </c>
      <c r="G51" s="53">
        <f t="shared" si="16"/>
        <v>4.6</v>
      </c>
      <c r="H51" s="449">
        <f t="shared" si="17"/>
        <v>0</v>
      </c>
      <c r="I51" s="52" t="s">
        <v>654</v>
      </c>
      <c r="J51" s="445">
        <v>0</v>
      </c>
      <c r="K51" s="53" t="e">
        <f t="shared" si="18"/>
        <v>#VALUE!</v>
      </c>
      <c r="L51" s="449">
        <f t="shared" si="19"/>
        <v>0</v>
      </c>
      <c r="M51" s="52">
        <v>10.799999999999999</v>
      </c>
      <c r="N51" s="445">
        <v>0</v>
      </c>
      <c r="O51" s="53">
        <f t="shared" si="20"/>
        <v>3.5999999999999996</v>
      </c>
      <c r="P51" s="449">
        <f t="shared" si="21"/>
        <v>0</v>
      </c>
      <c r="Q51" s="52">
        <v>19.799999999999997</v>
      </c>
      <c r="R51" s="433">
        <v>0</v>
      </c>
      <c r="S51" s="435" t="e">
        <v>#VALUE!</v>
      </c>
      <c r="T51" s="445">
        <v>0</v>
      </c>
      <c r="U51" s="53" t="e">
        <f t="shared" si="22"/>
        <v>#VALUE!</v>
      </c>
      <c r="V51" s="453">
        <f t="shared" si="29"/>
        <v>0</v>
      </c>
      <c r="W51" s="52">
        <v>13.6</v>
      </c>
      <c r="X51" s="445">
        <v>0</v>
      </c>
      <c r="Y51" s="459">
        <f t="shared" si="23"/>
        <v>6.8</v>
      </c>
      <c r="Z51" s="460">
        <f t="shared" si="24"/>
        <v>0</v>
      </c>
      <c r="AA51" s="52">
        <v>5.3999999999999995</v>
      </c>
      <c r="AB51" s="445">
        <v>0</v>
      </c>
      <c r="AC51" s="53">
        <f t="shared" si="25"/>
        <v>5.3999999999999995</v>
      </c>
      <c r="AD51" s="465">
        <f t="shared" si="26"/>
        <v>0</v>
      </c>
      <c r="AE51" s="469" t="e">
        <f t="shared" si="27"/>
        <v>#VALUE!</v>
      </c>
      <c r="AF51" s="473" t="e">
        <f t="shared" si="28"/>
        <v>#VALUE!</v>
      </c>
      <c r="AG51" s="481">
        <f t="shared" si="15"/>
        <v>0</v>
      </c>
      <c r="AH51" s="477" t="s">
        <v>488</v>
      </c>
    </row>
    <row r="52" spans="2:34" ht="17.25">
      <c r="B52" s="389">
        <v>42</v>
      </c>
      <c r="C52" s="426" t="s">
        <v>578</v>
      </c>
      <c r="D52" s="438" t="s">
        <v>207</v>
      </c>
      <c r="E52" s="50">
        <v>13.799999999999999</v>
      </c>
      <c r="F52" s="445">
        <v>0</v>
      </c>
      <c r="G52" s="53">
        <f t="shared" si="16"/>
        <v>4.6</v>
      </c>
      <c r="H52" s="449">
        <f t="shared" si="17"/>
        <v>0</v>
      </c>
      <c r="I52" s="52">
        <v>18</v>
      </c>
      <c r="J52" s="445">
        <v>0</v>
      </c>
      <c r="K52" s="53">
        <f t="shared" si="18"/>
        <v>6</v>
      </c>
      <c r="L52" s="449">
        <f t="shared" si="19"/>
        <v>0</v>
      </c>
      <c r="M52" s="52">
        <v>10.799999999999999</v>
      </c>
      <c r="N52" s="445">
        <v>0</v>
      </c>
      <c r="O52" s="53">
        <f t="shared" si="20"/>
        <v>3.5999999999999996</v>
      </c>
      <c r="P52" s="449">
        <f t="shared" si="21"/>
        <v>0</v>
      </c>
      <c r="Q52" s="52" t="s">
        <v>654</v>
      </c>
      <c r="R52" s="433">
        <v>0</v>
      </c>
      <c r="S52" s="435">
        <v>22.386</v>
      </c>
      <c r="T52" s="445">
        <v>0</v>
      </c>
      <c r="U52" s="53" t="e">
        <f t="shared" si="22"/>
        <v>#VALUE!</v>
      </c>
      <c r="V52" s="453">
        <f t="shared" si="29"/>
        <v>0</v>
      </c>
      <c r="W52" s="52">
        <v>12.4</v>
      </c>
      <c r="X52" s="445">
        <v>0</v>
      </c>
      <c r="Y52" s="459">
        <f t="shared" si="23"/>
        <v>6.2</v>
      </c>
      <c r="Z52" s="460">
        <f t="shared" si="24"/>
        <v>0</v>
      </c>
      <c r="AA52" s="52" t="s">
        <v>654</v>
      </c>
      <c r="AB52" s="445">
        <v>0</v>
      </c>
      <c r="AC52" s="53" t="str">
        <f t="shared" si="25"/>
        <v>/</v>
      </c>
      <c r="AD52" s="465">
        <f t="shared" si="26"/>
        <v>0</v>
      </c>
      <c r="AE52" s="469" t="e">
        <f t="shared" si="27"/>
        <v>#VALUE!</v>
      </c>
      <c r="AF52" s="473" t="e">
        <f t="shared" si="28"/>
        <v>#VALUE!</v>
      </c>
      <c r="AG52" s="481">
        <f t="shared" si="15"/>
        <v>0</v>
      </c>
      <c r="AH52" s="477" t="s">
        <v>488</v>
      </c>
    </row>
    <row r="53" spans="2:34" ht="17.25">
      <c r="B53" s="389">
        <v>43</v>
      </c>
      <c r="C53" s="425" t="s">
        <v>587</v>
      </c>
      <c r="D53" s="269" t="s">
        <v>588</v>
      </c>
      <c r="E53" s="50">
        <v>18.299999999999997</v>
      </c>
      <c r="F53" s="445">
        <v>0</v>
      </c>
      <c r="G53" s="53">
        <f t="shared" si="16"/>
        <v>6.099999999999999</v>
      </c>
      <c r="H53" s="449">
        <f t="shared" si="17"/>
        <v>0</v>
      </c>
      <c r="I53" s="120">
        <v>30</v>
      </c>
      <c r="J53" s="444">
        <v>6</v>
      </c>
      <c r="K53" s="47">
        <f t="shared" si="18"/>
        <v>10</v>
      </c>
      <c r="L53" s="448">
        <f t="shared" si="19"/>
        <v>6</v>
      </c>
      <c r="M53" s="52" t="e">
        <v>#VALUE!</v>
      </c>
      <c r="N53" s="445">
        <v>0</v>
      </c>
      <c r="O53" s="53" t="e">
        <f t="shared" si="20"/>
        <v>#VALUE!</v>
      </c>
      <c r="P53" s="449">
        <f t="shared" si="21"/>
        <v>0</v>
      </c>
      <c r="Q53" s="52">
        <v>1.7999999999999998</v>
      </c>
      <c r="R53" s="433">
        <v>0</v>
      </c>
      <c r="S53" s="435">
        <v>29.574</v>
      </c>
      <c r="T53" s="445">
        <v>0</v>
      </c>
      <c r="U53" s="53">
        <f t="shared" si="22"/>
        <v>5.229</v>
      </c>
      <c r="V53" s="453">
        <f t="shared" si="29"/>
        <v>0</v>
      </c>
      <c r="W53" s="52" t="e">
        <v>#VALUE!</v>
      </c>
      <c r="X53" s="445">
        <v>0</v>
      </c>
      <c r="Y53" s="459" t="e">
        <f t="shared" si="23"/>
        <v>#VALUE!</v>
      </c>
      <c r="Z53" s="460">
        <f t="shared" si="24"/>
        <v>0</v>
      </c>
      <c r="AA53" s="52" t="s">
        <v>654</v>
      </c>
      <c r="AB53" s="445">
        <v>0</v>
      </c>
      <c r="AC53" s="53" t="str">
        <f t="shared" si="25"/>
        <v>/</v>
      </c>
      <c r="AD53" s="465">
        <f t="shared" si="26"/>
        <v>0</v>
      </c>
      <c r="AE53" s="469" t="e">
        <f t="shared" si="27"/>
        <v>#VALUE!</v>
      </c>
      <c r="AF53" s="473" t="e">
        <f t="shared" si="28"/>
        <v>#VALUE!</v>
      </c>
      <c r="AG53" s="481">
        <f t="shared" si="15"/>
        <v>6</v>
      </c>
      <c r="AH53" s="477" t="s">
        <v>488</v>
      </c>
    </row>
    <row r="54" spans="2:34" ht="17.25">
      <c r="B54" s="389">
        <v>44</v>
      </c>
      <c r="C54" s="427" t="s">
        <v>556</v>
      </c>
      <c r="D54" s="439" t="s">
        <v>557</v>
      </c>
      <c r="E54" s="50" t="s">
        <v>654</v>
      </c>
      <c r="F54" s="445">
        <v>0</v>
      </c>
      <c r="G54" s="53" t="e">
        <f t="shared" si="16"/>
        <v>#VALUE!</v>
      </c>
      <c r="H54" s="449">
        <f t="shared" si="17"/>
        <v>0</v>
      </c>
      <c r="I54" s="52" t="s">
        <v>654</v>
      </c>
      <c r="J54" s="445">
        <v>0</v>
      </c>
      <c r="K54" s="53" t="e">
        <f t="shared" si="18"/>
        <v>#VALUE!</v>
      </c>
      <c r="L54" s="449">
        <f t="shared" si="19"/>
        <v>0</v>
      </c>
      <c r="M54" s="52" t="e">
        <v>#VALUE!</v>
      </c>
      <c r="N54" s="445">
        <v>0</v>
      </c>
      <c r="O54" s="53" t="e">
        <f t="shared" si="20"/>
        <v>#VALUE!</v>
      </c>
      <c r="P54" s="449">
        <f t="shared" si="21"/>
        <v>0</v>
      </c>
      <c r="Q54" s="52" t="e">
        <v>#VALUE!</v>
      </c>
      <c r="R54" s="433">
        <v>0</v>
      </c>
      <c r="S54" s="435" t="e">
        <v>#VALUE!</v>
      </c>
      <c r="T54" s="445">
        <v>0</v>
      </c>
      <c r="U54" s="53" t="e">
        <f t="shared" si="22"/>
        <v>#VALUE!</v>
      </c>
      <c r="V54" s="453">
        <f t="shared" si="29"/>
        <v>0</v>
      </c>
      <c r="W54" s="52" t="e">
        <v>#VALUE!</v>
      </c>
      <c r="X54" s="445">
        <v>0</v>
      </c>
      <c r="Y54" s="459" t="e">
        <f t="shared" si="23"/>
        <v>#VALUE!</v>
      </c>
      <c r="Z54" s="460">
        <f t="shared" si="24"/>
        <v>0</v>
      </c>
      <c r="AA54" s="52" t="s">
        <v>654</v>
      </c>
      <c r="AB54" s="445">
        <v>0</v>
      </c>
      <c r="AC54" s="53" t="str">
        <f t="shared" si="25"/>
        <v>/</v>
      </c>
      <c r="AD54" s="465">
        <f t="shared" si="26"/>
        <v>0</v>
      </c>
      <c r="AE54" s="469" t="e">
        <f t="shared" si="27"/>
        <v>#VALUE!</v>
      </c>
      <c r="AF54" s="473" t="e">
        <f t="shared" si="28"/>
        <v>#VALUE!</v>
      </c>
      <c r="AG54" s="481">
        <f t="shared" si="15"/>
        <v>0</v>
      </c>
      <c r="AH54" s="477" t="s">
        <v>488</v>
      </c>
    </row>
    <row r="55" spans="2:34" ht="17.25">
      <c r="B55" s="389">
        <v>45</v>
      </c>
      <c r="C55" s="425" t="s">
        <v>572</v>
      </c>
      <c r="D55" s="269" t="s">
        <v>573</v>
      </c>
      <c r="E55" s="50" t="s">
        <v>654</v>
      </c>
      <c r="F55" s="445">
        <v>0</v>
      </c>
      <c r="G55" s="53" t="e">
        <f t="shared" si="16"/>
        <v>#VALUE!</v>
      </c>
      <c r="H55" s="449">
        <f t="shared" si="17"/>
        <v>0</v>
      </c>
      <c r="I55" s="52" t="s">
        <v>654</v>
      </c>
      <c r="J55" s="445">
        <v>0</v>
      </c>
      <c r="K55" s="53" t="e">
        <f t="shared" si="18"/>
        <v>#VALUE!</v>
      </c>
      <c r="L55" s="449">
        <f t="shared" si="19"/>
        <v>0</v>
      </c>
      <c r="M55" s="52" t="e">
        <v>#VALUE!</v>
      </c>
      <c r="N55" s="445">
        <v>0</v>
      </c>
      <c r="O55" s="53" t="e">
        <f t="shared" si="20"/>
        <v>#VALUE!</v>
      </c>
      <c r="P55" s="449">
        <f t="shared" si="21"/>
        <v>0</v>
      </c>
      <c r="Q55" s="52" t="e">
        <v>#VALUE!</v>
      </c>
      <c r="R55" s="433">
        <v>0</v>
      </c>
      <c r="S55" s="435" t="e">
        <v>#VALUE!</v>
      </c>
      <c r="T55" s="445">
        <v>0</v>
      </c>
      <c r="U55" s="53" t="e">
        <f t="shared" si="22"/>
        <v>#VALUE!</v>
      </c>
      <c r="V55" s="453">
        <f t="shared" si="29"/>
        <v>0</v>
      </c>
      <c r="W55" s="52" t="e">
        <v>#VALUE!</v>
      </c>
      <c r="X55" s="445">
        <v>0</v>
      </c>
      <c r="Y55" s="459" t="e">
        <f t="shared" si="23"/>
        <v>#VALUE!</v>
      </c>
      <c r="Z55" s="460">
        <f t="shared" si="24"/>
        <v>0</v>
      </c>
      <c r="AA55" s="52" t="s">
        <v>654</v>
      </c>
      <c r="AB55" s="445">
        <v>0</v>
      </c>
      <c r="AC55" s="53" t="str">
        <f t="shared" si="25"/>
        <v>/</v>
      </c>
      <c r="AD55" s="465">
        <f t="shared" si="26"/>
        <v>0</v>
      </c>
      <c r="AE55" s="469" t="e">
        <f t="shared" si="27"/>
        <v>#VALUE!</v>
      </c>
      <c r="AF55" s="473" t="e">
        <f t="shared" si="28"/>
        <v>#VALUE!</v>
      </c>
      <c r="AG55" s="481">
        <f t="shared" si="15"/>
        <v>0</v>
      </c>
      <c r="AH55" s="477" t="s">
        <v>488</v>
      </c>
    </row>
    <row r="56" spans="2:34" ht="17.25">
      <c r="B56" s="389">
        <v>46</v>
      </c>
      <c r="C56" s="426" t="s">
        <v>582</v>
      </c>
      <c r="D56" s="438" t="s">
        <v>577</v>
      </c>
      <c r="E56" s="50" t="s">
        <v>654</v>
      </c>
      <c r="F56" s="445">
        <v>0</v>
      </c>
      <c r="G56" s="53" t="e">
        <f t="shared" si="16"/>
        <v>#VALUE!</v>
      </c>
      <c r="H56" s="449">
        <f t="shared" si="17"/>
        <v>0</v>
      </c>
      <c r="I56" s="52" t="s">
        <v>654</v>
      </c>
      <c r="J56" s="445">
        <v>0</v>
      </c>
      <c r="K56" s="53" t="e">
        <f t="shared" si="18"/>
        <v>#VALUE!</v>
      </c>
      <c r="L56" s="449">
        <f t="shared" si="19"/>
        <v>0</v>
      </c>
      <c r="M56" s="52" t="e">
        <v>#VALUE!</v>
      </c>
      <c r="N56" s="445">
        <v>0</v>
      </c>
      <c r="O56" s="53" t="e">
        <f t="shared" si="20"/>
        <v>#VALUE!</v>
      </c>
      <c r="P56" s="449">
        <f t="shared" si="21"/>
        <v>0</v>
      </c>
      <c r="Q56" s="52" t="e">
        <v>#VALUE!</v>
      </c>
      <c r="R56" s="433">
        <v>0</v>
      </c>
      <c r="S56" s="435" t="e">
        <v>#VALUE!</v>
      </c>
      <c r="T56" s="445">
        <v>0</v>
      </c>
      <c r="U56" s="53" t="e">
        <f t="shared" si="22"/>
        <v>#VALUE!</v>
      </c>
      <c r="V56" s="453">
        <f t="shared" si="29"/>
        <v>0</v>
      </c>
      <c r="W56" s="52" t="e">
        <v>#VALUE!</v>
      </c>
      <c r="X56" s="445">
        <v>0</v>
      </c>
      <c r="Y56" s="459" t="e">
        <f t="shared" si="23"/>
        <v>#VALUE!</v>
      </c>
      <c r="Z56" s="460">
        <f t="shared" si="24"/>
        <v>0</v>
      </c>
      <c r="AA56" s="52" t="s">
        <v>654</v>
      </c>
      <c r="AB56" s="445">
        <v>0</v>
      </c>
      <c r="AC56" s="53" t="str">
        <f t="shared" si="25"/>
        <v>/</v>
      </c>
      <c r="AD56" s="465">
        <f t="shared" si="26"/>
        <v>0</v>
      </c>
      <c r="AE56" s="469" t="e">
        <f t="shared" si="27"/>
        <v>#VALUE!</v>
      </c>
      <c r="AF56" s="473" t="e">
        <f t="shared" si="28"/>
        <v>#VALUE!</v>
      </c>
      <c r="AG56" s="481">
        <f t="shared" si="15"/>
        <v>0</v>
      </c>
      <c r="AH56" s="477" t="s">
        <v>488</v>
      </c>
    </row>
    <row r="57" spans="2:34" ht="17.25">
      <c r="B57" s="389">
        <v>47</v>
      </c>
      <c r="C57" s="425" t="s">
        <v>603</v>
      </c>
      <c r="D57" s="269" t="s">
        <v>604</v>
      </c>
      <c r="E57" s="50" t="s">
        <v>654</v>
      </c>
      <c r="F57" s="445">
        <v>0</v>
      </c>
      <c r="G57" s="53" t="e">
        <f t="shared" si="16"/>
        <v>#VALUE!</v>
      </c>
      <c r="H57" s="449">
        <f t="shared" si="17"/>
        <v>0</v>
      </c>
      <c r="I57" s="52" t="s">
        <v>654</v>
      </c>
      <c r="J57" s="445">
        <v>0</v>
      </c>
      <c r="K57" s="53" t="e">
        <f t="shared" si="18"/>
        <v>#VALUE!</v>
      </c>
      <c r="L57" s="449">
        <f t="shared" si="19"/>
        <v>0</v>
      </c>
      <c r="M57" s="52" t="e">
        <v>#VALUE!</v>
      </c>
      <c r="N57" s="445">
        <v>0</v>
      </c>
      <c r="O57" s="53" t="e">
        <f t="shared" si="20"/>
        <v>#VALUE!</v>
      </c>
      <c r="P57" s="449">
        <f t="shared" si="21"/>
        <v>0</v>
      </c>
      <c r="Q57" s="52" t="e">
        <v>#VALUE!</v>
      </c>
      <c r="R57" s="433">
        <v>0</v>
      </c>
      <c r="S57" s="435" t="e">
        <v>#VALUE!</v>
      </c>
      <c r="T57" s="445">
        <v>0</v>
      </c>
      <c r="U57" s="53" t="e">
        <f t="shared" si="22"/>
        <v>#VALUE!</v>
      </c>
      <c r="V57" s="453">
        <f t="shared" si="29"/>
        <v>0</v>
      </c>
      <c r="W57" s="52" t="e">
        <v>#VALUE!</v>
      </c>
      <c r="X57" s="445">
        <v>0</v>
      </c>
      <c r="Y57" s="459" t="e">
        <f t="shared" si="23"/>
        <v>#VALUE!</v>
      </c>
      <c r="Z57" s="460">
        <f t="shared" si="24"/>
        <v>0</v>
      </c>
      <c r="AA57" s="52" t="s">
        <v>654</v>
      </c>
      <c r="AB57" s="445">
        <v>0</v>
      </c>
      <c r="AC57" s="53" t="str">
        <f t="shared" si="25"/>
        <v>/</v>
      </c>
      <c r="AD57" s="465">
        <f t="shared" si="26"/>
        <v>0</v>
      </c>
      <c r="AE57" s="469" t="e">
        <f t="shared" si="27"/>
        <v>#VALUE!</v>
      </c>
      <c r="AF57" s="473" t="e">
        <f t="shared" si="28"/>
        <v>#VALUE!</v>
      </c>
      <c r="AG57" s="481">
        <f t="shared" si="15"/>
        <v>0</v>
      </c>
      <c r="AH57" s="477" t="s">
        <v>488</v>
      </c>
    </row>
    <row r="58" spans="2:34" ht="17.25">
      <c r="B58" s="389">
        <v>48</v>
      </c>
      <c r="C58" s="426" t="s">
        <v>614</v>
      </c>
      <c r="D58" s="438" t="s">
        <v>615</v>
      </c>
      <c r="E58" s="50" t="s">
        <v>654</v>
      </c>
      <c r="F58" s="445">
        <v>0</v>
      </c>
      <c r="G58" s="53" t="e">
        <f t="shared" si="16"/>
        <v>#VALUE!</v>
      </c>
      <c r="H58" s="449">
        <f t="shared" si="17"/>
        <v>0</v>
      </c>
      <c r="I58" s="52" t="s">
        <v>654</v>
      </c>
      <c r="J58" s="445">
        <v>0</v>
      </c>
      <c r="K58" s="53" t="e">
        <f t="shared" si="18"/>
        <v>#VALUE!</v>
      </c>
      <c r="L58" s="449">
        <f t="shared" si="19"/>
        <v>0</v>
      </c>
      <c r="M58" s="52" t="e">
        <v>#VALUE!</v>
      </c>
      <c r="N58" s="445">
        <v>0</v>
      </c>
      <c r="O58" s="53" t="e">
        <f t="shared" si="20"/>
        <v>#VALUE!</v>
      </c>
      <c r="P58" s="449">
        <f t="shared" si="21"/>
        <v>0</v>
      </c>
      <c r="Q58" s="52" t="e">
        <v>#VALUE!</v>
      </c>
      <c r="R58" s="433">
        <v>0</v>
      </c>
      <c r="S58" s="435" t="e">
        <v>#VALUE!</v>
      </c>
      <c r="T58" s="445">
        <v>0</v>
      </c>
      <c r="U58" s="53" t="e">
        <f t="shared" si="22"/>
        <v>#VALUE!</v>
      </c>
      <c r="V58" s="453">
        <f t="shared" si="29"/>
        <v>0</v>
      </c>
      <c r="W58" s="52" t="e">
        <v>#VALUE!</v>
      </c>
      <c r="X58" s="445">
        <v>0</v>
      </c>
      <c r="Y58" s="459" t="e">
        <f t="shared" si="23"/>
        <v>#VALUE!</v>
      </c>
      <c r="Z58" s="460">
        <f t="shared" si="24"/>
        <v>0</v>
      </c>
      <c r="AA58" s="52" t="s">
        <v>654</v>
      </c>
      <c r="AB58" s="445">
        <v>0</v>
      </c>
      <c r="AC58" s="53" t="str">
        <f t="shared" si="25"/>
        <v>/</v>
      </c>
      <c r="AD58" s="465">
        <f t="shared" si="26"/>
        <v>0</v>
      </c>
      <c r="AE58" s="469" t="e">
        <f t="shared" si="27"/>
        <v>#VALUE!</v>
      </c>
      <c r="AF58" s="473" t="e">
        <f t="shared" si="28"/>
        <v>#VALUE!</v>
      </c>
      <c r="AG58" s="481">
        <f t="shared" si="15"/>
        <v>0</v>
      </c>
      <c r="AH58" s="477" t="s">
        <v>488</v>
      </c>
    </row>
    <row r="59" spans="2:34" ht="17.25">
      <c r="B59" s="389">
        <v>49</v>
      </c>
      <c r="C59" s="425" t="s">
        <v>627</v>
      </c>
      <c r="D59" s="269" t="s">
        <v>628</v>
      </c>
      <c r="E59" s="50" t="s">
        <v>654</v>
      </c>
      <c r="F59" s="445">
        <v>0</v>
      </c>
      <c r="G59" s="53" t="e">
        <f t="shared" si="16"/>
        <v>#VALUE!</v>
      </c>
      <c r="H59" s="449">
        <f t="shared" si="17"/>
        <v>0</v>
      </c>
      <c r="I59" s="52" t="s">
        <v>654</v>
      </c>
      <c r="J59" s="445">
        <v>0</v>
      </c>
      <c r="K59" s="53" t="e">
        <f t="shared" si="18"/>
        <v>#VALUE!</v>
      </c>
      <c r="L59" s="449">
        <f t="shared" si="19"/>
        <v>0</v>
      </c>
      <c r="M59" s="52" t="e">
        <v>#VALUE!</v>
      </c>
      <c r="N59" s="445">
        <v>0</v>
      </c>
      <c r="O59" s="53" t="e">
        <f t="shared" si="20"/>
        <v>#VALUE!</v>
      </c>
      <c r="P59" s="449">
        <f t="shared" si="21"/>
        <v>0</v>
      </c>
      <c r="Q59" s="52" t="e">
        <v>#VALUE!</v>
      </c>
      <c r="R59" s="433">
        <v>0</v>
      </c>
      <c r="S59" s="435" t="e">
        <v>#VALUE!</v>
      </c>
      <c r="T59" s="445">
        <v>0</v>
      </c>
      <c r="U59" s="53" t="e">
        <f t="shared" si="22"/>
        <v>#VALUE!</v>
      </c>
      <c r="V59" s="453">
        <f t="shared" si="29"/>
        <v>0</v>
      </c>
      <c r="W59" s="52" t="e">
        <v>#VALUE!</v>
      </c>
      <c r="X59" s="445">
        <v>0</v>
      </c>
      <c r="Y59" s="459" t="e">
        <f t="shared" si="23"/>
        <v>#VALUE!</v>
      </c>
      <c r="Z59" s="460">
        <f t="shared" si="24"/>
        <v>0</v>
      </c>
      <c r="AA59" s="52" t="s">
        <v>654</v>
      </c>
      <c r="AB59" s="445">
        <v>0</v>
      </c>
      <c r="AC59" s="53" t="str">
        <f t="shared" si="25"/>
        <v>/</v>
      </c>
      <c r="AD59" s="465">
        <f t="shared" si="26"/>
        <v>0</v>
      </c>
      <c r="AE59" s="469" t="e">
        <f t="shared" si="27"/>
        <v>#VALUE!</v>
      </c>
      <c r="AF59" s="473" t="e">
        <f t="shared" si="28"/>
        <v>#VALUE!</v>
      </c>
      <c r="AG59" s="481">
        <f t="shared" si="15"/>
        <v>0</v>
      </c>
      <c r="AH59" s="477" t="s">
        <v>488</v>
      </c>
    </row>
    <row r="60" spans="2:34" ht="17.25">
      <c r="B60" s="389">
        <v>50</v>
      </c>
      <c r="C60" s="425" t="s">
        <v>629</v>
      </c>
      <c r="D60" s="269" t="s">
        <v>630</v>
      </c>
      <c r="E60" s="50" t="s">
        <v>654</v>
      </c>
      <c r="F60" s="445">
        <v>0</v>
      </c>
      <c r="G60" s="53" t="e">
        <f t="shared" si="16"/>
        <v>#VALUE!</v>
      </c>
      <c r="H60" s="449">
        <f t="shared" si="17"/>
        <v>0</v>
      </c>
      <c r="I60" s="52" t="s">
        <v>654</v>
      </c>
      <c r="J60" s="445">
        <v>0</v>
      </c>
      <c r="K60" s="53" t="e">
        <f t="shared" si="18"/>
        <v>#VALUE!</v>
      </c>
      <c r="L60" s="449">
        <f t="shared" si="19"/>
        <v>0</v>
      </c>
      <c r="M60" s="52" t="e">
        <v>#VALUE!</v>
      </c>
      <c r="N60" s="445">
        <v>0</v>
      </c>
      <c r="O60" s="53" t="e">
        <f t="shared" si="20"/>
        <v>#VALUE!</v>
      </c>
      <c r="P60" s="449">
        <f t="shared" si="21"/>
        <v>0</v>
      </c>
      <c r="Q60" s="52" t="e">
        <v>#VALUE!</v>
      </c>
      <c r="R60" s="433">
        <v>0</v>
      </c>
      <c r="S60" s="435" t="e">
        <v>#VALUE!</v>
      </c>
      <c r="T60" s="445">
        <v>0</v>
      </c>
      <c r="U60" s="53" t="e">
        <f t="shared" si="22"/>
        <v>#VALUE!</v>
      </c>
      <c r="V60" s="453">
        <f t="shared" si="29"/>
        <v>0</v>
      </c>
      <c r="W60" s="52" t="e">
        <v>#VALUE!</v>
      </c>
      <c r="X60" s="445">
        <v>0</v>
      </c>
      <c r="Y60" s="459" t="e">
        <f t="shared" si="23"/>
        <v>#VALUE!</v>
      </c>
      <c r="Z60" s="460">
        <f t="shared" si="24"/>
        <v>0</v>
      </c>
      <c r="AA60" s="52" t="s">
        <v>654</v>
      </c>
      <c r="AB60" s="445">
        <v>0</v>
      </c>
      <c r="AC60" s="53" t="str">
        <f t="shared" si="25"/>
        <v>/</v>
      </c>
      <c r="AD60" s="465">
        <f t="shared" si="26"/>
        <v>0</v>
      </c>
      <c r="AE60" s="469" t="e">
        <f t="shared" si="27"/>
        <v>#VALUE!</v>
      </c>
      <c r="AF60" s="473" t="e">
        <f t="shared" si="28"/>
        <v>#VALUE!</v>
      </c>
      <c r="AG60" s="481">
        <f t="shared" si="15"/>
        <v>0</v>
      </c>
      <c r="AH60" s="477" t="s">
        <v>488</v>
      </c>
    </row>
    <row r="61" spans="2:34" ht="17.25">
      <c r="B61" s="389">
        <v>51</v>
      </c>
      <c r="C61" s="425" t="s">
        <v>631</v>
      </c>
      <c r="D61" s="269" t="s">
        <v>632</v>
      </c>
      <c r="E61" s="50" t="s">
        <v>654</v>
      </c>
      <c r="F61" s="445">
        <v>0</v>
      </c>
      <c r="G61" s="53" t="e">
        <f t="shared" si="16"/>
        <v>#VALUE!</v>
      </c>
      <c r="H61" s="449">
        <f t="shared" si="17"/>
        <v>0</v>
      </c>
      <c r="I61" s="52" t="s">
        <v>654</v>
      </c>
      <c r="J61" s="445">
        <v>0</v>
      </c>
      <c r="K61" s="53" t="e">
        <f t="shared" si="18"/>
        <v>#VALUE!</v>
      </c>
      <c r="L61" s="449">
        <f t="shared" si="19"/>
        <v>0</v>
      </c>
      <c r="M61" s="52" t="e">
        <v>#VALUE!</v>
      </c>
      <c r="N61" s="445">
        <v>0</v>
      </c>
      <c r="O61" s="53" t="e">
        <f t="shared" si="20"/>
        <v>#VALUE!</v>
      </c>
      <c r="P61" s="449">
        <f t="shared" si="21"/>
        <v>0</v>
      </c>
      <c r="Q61" s="52" t="e">
        <v>#VALUE!</v>
      </c>
      <c r="R61" s="433">
        <v>0</v>
      </c>
      <c r="S61" s="435" t="e">
        <v>#VALUE!</v>
      </c>
      <c r="T61" s="445">
        <v>0</v>
      </c>
      <c r="U61" s="53" t="e">
        <f t="shared" si="22"/>
        <v>#VALUE!</v>
      </c>
      <c r="V61" s="453">
        <f t="shared" si="29"/>
        <v>0</v>
      </c>
      <c r="W61" s="52" t="e">
        <v>#VALUE!</v>
      </c>
      <c r="X61" s="445">
        <v>0</v>
      </c>
      <c r="Y61" s="459" t="e">
        <f t="shared" si="23"/>
        <v>#VALUE!</v>
      </c>
      <c r="Z61" s="460">
        <f t="shared" si="24"/>
        <v>0</v>
      </c>
      <c r="AA61" s="52" t="s">
        <v>654</v>
      </c>
      <c r="AB61" s="445">
        <v>0</v>
      </c>
      <c r="AC61" s="53" t="str">
        <f t="shared" si="25"/>
        <v>/</v>
      </c>
      <c r="AD61" s="465">
        <f t="shared" si="26"/>
        <v>0</v>
      </c>
      <c r="AE61" s="469" t="e">
        <f t="shared" si="27"/>
        <v>#VALUE!</v>
      </c>
      <c r="AF61" s="473" t="e">
        <f t="shared" si="28"/>
        <v>#VALUE!</v>
      </c>
      <c r="AG61" s="481">
        <f t="shared" si="15"/>
        <v>0</v>
      </c>
      <c r="AH61" s="477" t="s">
        <v>488</v>
      </c>
    </row>
    <row r="62" spans="2:34" ht="17.25">
      <c r="B62" s="389">
        <v>52</v>
      </c>
      <c r="C62" s="428" t="s">
        <v>633</v>
      </c>
      <c r="D62" s="440" t="s">
        <v>634</v>
      </c>
      <c r="E62" s="50" t="s">
        <v>654</v>
      </c>
      <c r="F62" s="445">
        <v>0</v>
      </c>
      <c r="G62" s="53" t="e">
        <f t="shared" si="16"/>
        <v>#VALUE!</v>
      </c>
      <c r="H62" s="449">
        <f t="shared" si="17"/>
        <v>0</v>
      </c>
      <c r="I62" s="52" t="s">
        <v>654</v>
      </c>
      <c r="J62" s="445">
        <v>0</v>
      </c>
      <c r="K62" s="53" t="e">
        <f t="shared" si="18"/>
        <v>#VALUE!</v>
      </c>
      <c r="L62" s="449">
        <f t="shared" si="19"/>
        <v>0</v>
      </c>
      <c r="M62" s="52" t="e">
        <v>#VALUE!</v>
      </c>
      <c r="N62" s="445">
        <v>0</v>
      </c>
      <c r="O62" s="53" t="e">
        <f t="shared" si="20"/>
        <v>#VALUE!</v>
      </c>
      <c r="P62" s="449">
        <f t="shared" si="21"/>
        <v>0</v>
      </c>
      <c r="Q62" s="52" t="e">
        <v>#VALUE!</v>
      </c>
      <c r="R62" s="433">
        <v>0</v>
      </c>
      <c r="S62" s="435" t="e">
        <v>#VALUE!</v>
      </c>
      <c r="T62" s="445">
        <v>0</v>
      </c>
      <c r="U62" s="53" t="e">
        <f t="shared" si="22"/>
        <v>#VALUE!</v>
      </c>
      <c r="V62" s="453">
        <f t="shared" si="29"/>
        <v>0</v>
      </c>
      <c r="W62" s="52" t="e">
        <v>#VALUE!</v>
      </c>
      <c r="X62" s="445">
        <v>0</v>
      </c>
      <c r="Y62" s="459" t="e">
        <f t="shared" si="23"/>
        <v>#VALUE!</v>
      </c>
      <c r="Z62" s="460">
        <f t="shared" si="24"/>
        <v>0</v>
      </c>
      <c r="AA62" s="52">
        <v>3.8000000000000003</v>
      </c>
      <c r="AB62" s="445">
        <v>0</v>
      </c>
      <c r="AC62" s="53">
        <f t="shared" si="25"/>
        <v>3.8000000000000003</v>
      </c>
      <c r="AD62" s="465">
        <f t="shared" si="26"/>
        <v>0</v>
      </c>
      <c r="AE62" s="469" t="e">
        <f t="shared" si="27"/>
        <v>#VALUE!</v>
      </c>
      <c r="AF62" s="473" t="e">
        <f t="shared" si="28"/>
        <v>#VALUE!</v>
      </c>
      <c r="AG62" s="481">
        <f t="shared" si="15"/>
        <v>0</v>
      </c>
      <c r="AH62" s="477" t="s">
        <v>488</v>
      </c>
    </row>
    <row r="63" spans="2:34" ht="17.25">
      <c r="B63" s="389">
        <v>53</v>
      </c>
      <c r="C63" s="426" t="s">
        <v>635</v>
      </c>
      <c r="D63" s="438" t="s">
        <v>636</v>
      </c>
      <c r="E63" s="50" t="s">
        <v>654</v>
      </c>
      <c r="F63" s="445">
        <v>0</v>
      </c>
      <c r="G63" s="53" t="e">
        <f t="shared" si="16"/>
        <v>#VALUE!</v>
      </c>
      <c r="H63" s="449">
        <f t="shared" si="17"/>
        <v>0</v>
      </c>
      <c r="I63" s="52" t="s">
        <v>654</v>
      </c>
      <c r="J63" s="445">
        <v>0</v>
      </c>
      <c r="K63" s="53" t="e">
        <f t="shared" si="18"/>
        <v>#VALUE!</v>
      </c>
      <c r="L63" s="449">
        <f t="shared" si="19"/>
        <v>0</v>
      </c>
      <c r="M63" s="52" t="e">
        <v>#VALUE!</v>
      </c>
      <c r="N63" s="445">
        <v>0</v>
      </c>
      <c r="O63" s="53" t="e">
        <f t="shared" si="20"/>
        <v>#VALUE!</v>
      </c>
      <c r="P63" s="449">
        <f t="shared" si="21"/>
        <v>0</v>
      </c>
      <c r="Q63" s="52" t="e">
        <v>#VALUE!</v>
      </c>
      <c r="R63" s="433">
        <v>0</v>
      </c>
      <c r="S63" s="435" t="e">
        <v>#VALUE!</v>
      </c>
      <c r="T63" s="445">
        <v>0</v>
      </c>
      <c r="U63" s="53" t="e">
        <f t="shared" si="22"/>
        <v>#VALUE!</v>
      </c>
      <c r="V63" s="453">
        <f t="shared" si="29"/>
        <v>0</v>
      </c>
      <c r="W63" s="52" t="e">
        <v>#VALUE!</v>
      </c>
      <c r="X63" s="445">
        <v>0</v>
      </c>
      <c r="Y63" s="459" t="e">
        <f t="shared" si="23"/>
        <v>#VALUE!</v>
      </c>
      <c r="Z63" s="460">
        <f t="shared" si="24"/>
        <v>0</v>
      </c>
      <c r="AA63" s="52" t="s">
        <v>654</v>
      </c>
      <c r="AB63" s="445">
        <v>0</v>
      </c>
      <c r="AC63" s="53" t="str">
        <f t="shared" si="25"/>
        <v>/</v>
      </c>
      <c r="AD63" s="465">
        <f t="shared" si="26"/>
        <v>0</v>
      </c>
      <c r="AE63" s="469" t="e">
        <f t="shared" si="27"/>
        <v>#VALUE!</v>
      </c>
      <c r="AF63" s="473" t="e">
        <f t="shared" si="28"/>
        <v>#VALUE!</v>
      </c>
      <c r="AG63" s="481">
        <f t="shared" si="15"/>
        <v>0</v>
      </c>
      <c r="AH63" s="477" t="s">
        <v>488</v>
      </c>
    </row>
    <row r="64" spans="2:34" ht="18" thickBot="1">
      <c r="B64" s="391">
        <v>54</v>
      </c>
      <c r="C64" s="429" t="s">
        <v>648</v>
      </c>
      <c r="D64" s="441" t="s">
        <v>649</v>
      </c>
      <c r="E64" s="57" t="s">
        <v>654</v>
      </c>
      <c r="F64" s="446">
        <v>0</v>
      </c>
      <c r="G64" s="56" t="e">
        <f t="shared" si="16"/>
        <v>#VALUE!</v>
      </c>
      <c r="H64" s="450">
        <f t="shared" si="17"/>
        <v>0</v>
      </c>
      <c r="I64" s="216" t="s">
        <v>654</v>
      </c>
      <c r="J64" s="446">
        <v>0</v>
      </c>
      <c r="K64" s="56" t="e">
        <f t="shared" si="18"/>
        <v>#VALUE!</v>
      </c>
      <c r="L64" s="450">
        <f t="shared" si="19"/>
        <v>0</v>
      </c>
      <c r="M64" s="216" t="e">
        <v>#VALUE!</v>
      </c>
      <c r="N64" s="446">
        <v>0</v>
      </c>
      <c r="O64" s="56" t="e">
        <f t="shared" si="20"/>
        <v>#VALUE!</v>
      </c>
      <c r="P64" s="450">
        <f t="shared" si="21"/>
        <v>0</v>
      </c>
      <c r="Q64" s="216" t="e">
        <v>#VALUE!</v>
      </c>
      <c r="R64" s="434">
        <v>0</v>
      </c>
      <c r="S64" s="436" t="e">
        <v>#VALUE!</v>
      </c>
      <c r="T64" s="446">
        <v>0</v>
      </c>
      <c r="U64" s="56" t="e">
        <f t="shared" si="22"/>
        <v>#VALUE!</v>
      </c>
      <c r="V64" s="454">
        <f t="shared" si="29"/>
        <v>0</v>
      </c>
      <c r="W64" s="216" t="e">
        <v>#VALUE!</v>
      </c>
      <c r="X64" s="446">
        <v>0</v>
      </c>
      <c r="Y64" s="461" t="e">
        <f t="shared" si="23"/>
        <v>#VALUE!</v>
      </c>
      <c r="Z64" s="462">
        <f t="shared" si="24"/>
        <v>0</v>
      </c>
      <c r="AA64" s="216" t="s">
        <v>654</v>
      </c>
      <c r="AB64" s="446">
        <v>0</v>
      </c>
      <c r="AC64" s="56" t="str">
        <f t="shared" si="25"/>
        <v>/</v>
      </c>
      <c r="AD64" s="466">
        <f t="shared" si="26"/>
        <v>0</v>
      </c>
      <c r="AE64" s="470" t="e">
        <f t="shared" si="27"/>
        <v>#VALUE!</v>
      </c>
      <c r="AF64" s="474" t="e">
        <f t="shared" si="28"/>
        <v>#VALUE!</v>
      </c>
      <c r="AG64" s="482">
        <f t="shared" si="15"/>
        <v>0</v>
      </c>
      <c r="AH64" s="478" t="s">
        <v>488</v>
      </c>
    </row>
    <row r="66" spans="3:16" ht="21">
      <c r="C66" s="410" t="s">
        <v>552</v>
      </c>
      <c r="D66" s="411"/>
      <c r="E66" s="60"/>
      <c r="F66" s="60"/>
      <c r="G66" s="60"/>
      <c r="H66" s="60"/>
      <c r="I66" s="60"/>
      <c r="J66" s="60"/>
      <c r="K66" s="60"/>
      <c r="L66" s="136" t="s">
        <v>655</v>
      </c>
      <c r="M66" s="409"/>
      <c r="N66" s="62"/>
      <c r="O66" s="62"/>
      <c r="P66" s="62"/>
    </row>
    <row r="67" spans="7:16" ht="21">
      <c r="G67" s="60"/>
      <c r="H67" s="60"/>
      <c r="I67" s="60"/>
      <c r="J67" s="60"/>
      <c r="K67" s="60"/>
      <c r="L67" s="62"/>
      <c r="M67" s="62"/>
      <c r="N67" s="62"/>
      <c r="O67" s="62"/>
      <c r="P67" s="62"/>
    </row>
    <row r="68" spans="3:16" ht="21">
      <c r="C68" s="59" t="s">
        <v>73</v>
      </c>
      <c r="E68" s="136" t="s">
        <v>539</v>
      </c>
      <c r="F68" s="60"/>
      <c r="G68" s="60"/>
      <c r="H68" s="60"/>
      <c r="I68" s="60"/>
      <c r="J68" s="60"/>
      <c r="K68" s="136"/>
      <c r="L68" s="63" t="s">
        <v>540</v>
      </c>
      <c r="M68" s="63"/>
      <c r="N68" s="63"/>
      <c r="O68" s="65"/>
      <c r="P68" s="65"/>
    </row>
    <row r="69" spans="3:16" ht="21">
      <c r="C69" s="59"/>
      <c r="E69" s="136" t="s">
        <v>551</v>
      </c>
      <c r="F69" s="60"/>
      <c r="G69" s="60"/>
      <c r="I69" s="60"/>
      <c r="J69" s="60"/>
      <c r="K69" s="60"/>
      <c r="L69" s="62" t="s">
        <v>18</v>
      </c>
      <c r="M69" s="62"/>
      <c r="N69" s="62"/>
      <c r="O69" s="62"/>
      <c r="P69" s="62"/>
    </row>
    <row r="70" spans="3:16" ht="21">
      <c r="C70" s="60"/>
      <c r="E70" s="136" t="s">
        <v>553</v>
      </c>
      <c r="F70" s="60"/>
      <c r="G70" s="60"/>
      <c r="I70" s="60"/>
      <c r="J70" s="60"/>
      <c r="K70" s="60"/>
      <c r="M70" s="62"/>
      <c r="N70" s="62"/>
      <c r="O70" s="62"/>
      <c r="P70" s="62"/>
    </row>
    <row r="71" spans="3:16" ht="21">
      <c r="C71" s="60"/>
      <c r="E71" s="136" t="s">
        <v>90</v>
      </c>
      <c r="F71" s="60"/>
      <c r="G71" s="60"/>
      <c r="I71" s="60"/>
      <c r="J71" s="60"/>
      <c r="K71" s="60"/>
      <c r="L71" s="60"/>
      <c r="M71" s="60"/>
      <c r="N71" s="60"/>
      <c r="O71" s="60"/>
      <c r="P71" s="60"/>
    </row>
    <row r="72" spans="3:16" ht="21">
      <c r="C72" s="60"/>
      <c r="E72" s="136" t="s">
        <v>538</v>
      </c>
      <c r="F72" s="136"/>
      <c r="I72" s="60"/>
      <c r="J72" s="60"/>
      <c r="K72" s="60"/>
      <c r="L72" s="60"/>
      <c r="M72" s="60"/>
      <c r="N72" s="60"/>
      <c r="O72" s="60"/>
      <c r="P72" s="60"/>
    </row>
    <row r="73" spans="3:16" ht="21">
      <c r="C73" s="60"/>
      <c r="D73" s="136"/>
      <c r="E73" s="136" t="s">
        <v>656</v>
      </c>
      <c r="F73" s="136"/>
      <c r="G73" s="136"/>
      <c r="H73" s="15"/>
      <c r="I73" s="60"/>
      <c r="J73" s="60"/>
      <c r="K73" s="60"/>
      <c r="L73" s="60"/>
      <c r="M73" s="60"/>
      <c r="N73" s="60"/>
      <c r="O73" s="60"/>
      <c r="P73" s="60"/>
    </row>
    <row r="74" spans="5:8" ht="20.25">
      <c r="E74" s="136" t="s">
        <v>657</v>
      </c>
      <c r="F74" s="136"/>
      <c r="G74" s="136"/>
      <c r="H74" s="15"/>
    </row>
    <row r="76" spans="2:4" ht="20.25">
      <c r="B76" s="136" t="s">
        <v>658</v>
      </c>
      <c r="C76" s="136"/>
      <c r="D76" s="136"/>
    </row>
    <row r="77" spans="2:4" ht="20.25">
      <c r="B77" s="136" t="s">
        <v>659</v>
      </c>
      <c r="C77" s="136"/>
      <c r="D77" s="136"/>
    </row>
    <row r="78" spans="2:4" ht="20.25">
      <c r="B78" s="136" t="s">
        <v>660</v>
      </c>
      <c r="C78" s="136"/>
      <c r="D78" s="136"/>
    </row>
  </sheetData>
  <sheetProtection password="880B" sheet="1" formatCells="0" formatColumns="0" formatRows="0" insertColumns="0" insertRows="0" insertHyperlinks="0" deleteColumns="0" deleteRows="0" sort="0" autoFilter="0" pivotTables="0"/>
  <mergeCells count="7">
    <mergeCell ref="AE9:AG9"/>
    <mergeCell ref="Q9:V9"/>
    <mergeCell ref="W9:Z9"/>
    <mergeCell ref="E9:H9"/>
    <mergeCell ref="I9:L9"/>
    <mergeCell ref="M9:P9"/>
    <mergeCell ref="AA9:AD9"/>
  </mergeCells>
  <printOptions horizontalCentered="1" verticalCentered="1"/>
  <pageMargins left="0.11811023622047245" right="0.11811023622047245" top="0.15748031496062992" bottom="0.15748031496062992" header="0.31496062992125984" footer="0.11811023622047245"/>
  <pageSetup fitToHeight="1" fitToWidth="1" horizontalDpi="600" verticalDpi="600" orientation="landscape" paperSize="9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C70"/>
  <sheetViews>
    <sheetView zoomScale="70" zoomScaleNormal="70" zoomScalePageLayoutView="0" workbookViewId="0" topLeftCell="A21">
      <selection activeCell="K33" sqref="K33"/>
    </sheetView>
  </sheetViews>
  <sheetFormatPr defaultColWidth="11.421875" defaultRowHeight="15"/>
  <cols>
    <col min="1" max="1" width="4.28125" style="18" customWidth="1"/>
    <col min="2" max="2" width="4.57421875" style="18" customWidth="1"/>
    <col min="3" max="3" width="21.8515625" style="18" customWidth="1"/>
    <col min="4" max="4" width="22.421875" style="18" customWidth="1"/>
    <col min="5" max="5" width="7.421875" style="18" customWidth="1"/>
    <col min="6" max="6" width="4.421875" style="18" customWidth="1"/>
    <col min="7" max="7" width="8.28125" style="18" customWidth="1"/>
    <col min="8" max="8" width="4.421875" style="18" customWidth="1"/>
    <col min="9" max="9" width="7.8515625" style="18" customWidth="1"/>
    <col min="10" max="10" width="4.8515625" style="18" customWidth="1"/>
    <col min="11" max="11" width="7.8515625" style="18" customWidth="1"/>
    <col min="12" max="12" width="4.8515625" style="18" customWidth="1"/>
    <col min="13" max="13" width="8.140625" style="18" customWidth="1"/>
    <col min="14" max="14" width="4.57421875" style="18" customWidth="1"/>
    <col min="15" max="15" width="8.00390625" style="18" customWidth="1"/>
    <col min="16" max="16" width="4.421875" style="18" customWidth="1"/>
    <col min="17" max="17" width="7.28125" style="18" customWidth="1"/>
    <col min="18" max="18" width="4.421875" style="18" customWidth="1"/>
    <col min="19" max="19" width="8.00390625" style="18" customWidth="1"/>
    <col min="20" max="20" width="5.7109375" style="18" customWidth="1"/>
    <col min="21" max="21" width="8.140625" style="18" customWidth="1"/>
    <col min="22" max="22" width="5.7109375" style="18" customWidth="1"/>
    <col min="23" max="23" width="6.8515625" style="18" customWidth="1"/>
    <col min="24" max="24" width="4.140625" style="18" customWidth="1"/>
    <col min="25" max="25" width="11.00390625" style="18" customWidth="1"/>
    <col min="26" max="26" width="7.57421875" style="18" customWidth="1"/>
    <col min="27" max="27" width="6.140625" style="18" customWidth="1"/>
    <col min="28" max="16384" width="11.421875" style="18" customWidth="1"/>
  </cols>
  <sheetData>
    <row r="1" spans="2:12" ht="15">
      <c r="B1" s="15" t="s">
        <v>4</v>
      </c>
      <c r="C1" s="16"/>
      <c r="D1" s="16"/>
      <c r="E1" s="16"/>
      <c r="F1" s="16"/>
      <c r="G1" s="16"/>
      <c r="H1" s="16"/>
      <c r="I1" s="16"/>
      <c r="J1" s="17"/>
      <c r="K1" s="17"/>
      <c r="L1" s="17"/>
    </row>
    <row r="2" spans="2:12" ht="1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4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7.25">
      <c r="B5" s="19"/>
      <c r="C5" s="19"/>
      <c r="D5" s="20" t="s">
        <v>497</v>
      </c>
      <c r="E5" s="20"/>
      <c r="F5" s="19"/>
      <c r="G5" s="19"/>
      <c r="H5" s="19"/>
      <c r="I5" s="19"/>
      <c r="J5" s="19"/>
      <c r="K5" s="19"/>
      <c r="L5" s="19"/>
    </row>
    <row r="6" spans="2:12" ht="17.25">
      <c r="B6" s="19"/>
      <c r="C6" s="19"/>
      <c r="D6" s="20" t="s">
        <v>264</v>
      </c>
      <c r="E6" s="19"/>
      <c r="F6" s="19"/>
      <c r="G6" s="19"/>
      <c r="H6" s="19"/>
      <c r="I6" s="19"/>
      <c r="J6" s="19"/>
      <c r="K6" s="19"/>
      <c r="L6" s="19"/>
    </row>
    <row r="7" spans="2:12" ht="17.25">
      <c r="B7" s="19"/>
      <c r="C7" s="19"/>
      <c r="D7" s="20" t="s">
        <v>108</v>
      </c>
      <c r="E7" s="19"/>
      <c r="F7" s="19"/>
      <c r="G7" s="19"/>
      <c r="H7" s="19"/>
      <c r="I7" s="19"/>
      <c r="J7" s="19"/>
      <c r="K7" s="19"/>
      <c r="L7" s="19"/>
    </row>
    <row r="8" spans="2:12" ht="1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29" ht="21" thickBot="1">
      <c r="B9" s="71"/>
      <c r="C9" s="71"/>
      <c r="D9" s="71"/>
      <c r="E9" s="515" t="s">
        <v>26</v>
      </c>
      <c r="F9" s="516"/>
      <c r="G9" s="516"/>
      <c r="H9" s="516"/>
      <c r="I9" s="516"/>
      <c r="J9" s="516"/>
      <c r="K9" s="516"/>
      <c r="L9" s="517"/>
      <c r="M9" s="515" t="s">
        <v>28</v>
      </c>
      <c r="N9" s="516"/>
      <c r="O9" s="516"/>
      <c r="P9" s="516"/>
      <c r="Q9" s="516"/>
      <c r="R9" s="517"/>
      <c r="S9" s="515" t="s">
        <v>23</v>
      </c>
      <c r="T9" s="516"/>
      <c r="U9" s="516"/>
      <c r="V9" s="516"/>
      <c r="W9" s="516"/>
      <c r="X9" s="517"/>
      <c r="Y9" s="515" t="s">
        <v>24</v>
      </c>
      <c r="Z9" s="516"/>
      <c r="AA9" s="517"/>
      <c r="AC9" s="55"/>
    </row>
    <row r="10" spans="2:29" ht="312" customHeight="1" thickBot="1">
      <c r="B10" s="72" t="s">
        <v>0</v>
      </c>
      <c r="C10" s="24" t="s">
        <v>1</v>
      </c>
      <c r="D10" s="115" t="s">
        <v>31</v>
      </c>
      <c r="E10" s="26" t="s">
        <v>74</v>
      </c>
      <c r="F10" s="27" t="s">
        <v>36</v>
      </c>
      <c r="G10" s="27" t="s">
        <v>59</v>
      </c>
      <c r="H10" s="27" t="s">
        <v>36</v>
      </c>
      <c r="I10" s="27" t="s">
        <v>75</v>
      </c>
      <c r="J10" s="28" t="s">
        <v>36</v>
      </c>
      <c r="K10" s="29" t="s">
        <v>25</v>
      </c>
      <c r="L10" s="30" t="s">
        <v>60</v>
      </c>
      <c r="M10" s="80" t="s">
        <v>63</v>
      </c>
      <c r="N10" s="27" t="s">
        <v>42</v>
      </c>
      <c r="O10" s="27" t="s">
        <v>52</v>
      </c>
      <c r="P10" s="28" t="s">
        <v>42</v>
      </c>
      <c r="Q10" s="29" t="s">
        <v>27</v>
      </c>
      <c r="R10" s="30" t="s">
        <v>61</v>
      </c>
      <c r="S10" s="26" t="s">
        <v>3</v>
      </c>
      <c r="T10" s="27" t="s">
        <v>43</v>
      </c>
      <c r="U10" s="27" t="s">
        <v>34</v>
      </c>
      <c r="V10" s="28" t="s">
        <v>43</v>
      </c>
      <c r="W10" s="29" t="s">
        <v>29</v>
      </c>
      <c r="X10" s="291" t="s">
        <v>62</v>
      </c>
      <c r="Y10" s="132" t="s">
        <v>39</v>
      </c>
      <c r="Z10" s="125" t="s">
        <v>40</v>
      </c>
      <c r="AA10" s="132" t="s">
        <v>41</v>
      </c>
      <c r="AB10" s="73"/>
      <c r="AC10" s="55"/>
    </row>
    <row r="11" spans="2:28" s="55" customFormat="1" ht="15">
      <c r="B11" s="74">
        <v>1</v>
      </c>
      <c r="C11" s="76" t="s">
        <v>200</v>
      </c>
      <c r="D11" s="116" t="s">
        <v>201</v>
      </c>
      <c r="E11" s="32">
        <v>54</v>
      </c>
      <c r="F11" s="33">
        <v>6</v>
      </c>
      <c r="G11" s="34">
        <v>30.75</v>
      </c>
      <c r="H11" s="33">
        <v>6</v>
      </c>
      <c r="I11" s="34">
        <v>42</v>
      </c>
      <c r="J11" s="35">
        <v>6</v>
      </c>
      <c r="K11" s="119">
        <f aca="true" t="shared" si="0" ref="K11:K56">(E11+G11+I11)/9</f>
        <v>14.083333333333334</v>
      </c>
      <c r="L11" s="122">
        <f>F11+H11+J11</f>
        <v>18</v>
      </c>
      <c r="M11" s="38">
        <v>30</v>
      </c>
      <c r="N11" s="39">
        <v>5</v>
      </c>
      <c r="O11" s="40">
        <v>28</v>
      </c>
      <c r="P11" s="37">
        <v>5</v>
      </c>
      <c r="Q11" s="119">
        <f aca="true" t="shared" si="1" ref="Q11:Q56">(M11+O11)/4</f>
        <v>14.5</v>
      </c>
      <c r="R11" s="122">
        <v>10</v>
      </c>
      <c r="S11" s="38">
        <v>13</v>
      </c>
      <c r="T11" s="39">
        <v>1</v>
      </c>
      <c r="U11" s="40">
        <v>13</v>
      </c>
      <c r="V11" s="37">
        <v>1</v>
      </c>
      <c r="W11" s="119">
        <f aca="true" t="shared" si="2" ref="W11:W56">(S11+U11)/2</f>
        <v>13</v>
      </c>
      <c r="X11" s="122">
        <f aca="true" t="shared" si="3" ref="X11:X17">V11+T11</f>
        <v>2</v>
      </c>
      <c r="Y11" s="133">
        <f aca="true" t="shared" si="4" ref="Y11:Y56">SUM(E11+G11+I11+M11+O11+S11+U11)</f>
        <v>210.75</v>
      </c>
      <c r="Z11" s="126">
        <f aca="true" t="shared" si="5" ref="Z11:Z56">SUM(Y11/15)</f>
        <v>14.05</v>
      </c>
      <c r="AA11" s="68">
        <v>30</v>
      </c>
      <c r="AB11" s="129" t="s">
        <v>107</v>
      </c>
    </row>
    <row r="12" spans="2:28" s="55" customFormat="1" ht="15">
      <c r="B12" s="75">
        <v>2</v>
      </c>
      <c r="C12" s="77" t="s">
        <v>192</v>
      </c>
      <c r="D12" s="117" t="s">
        <v>193</v>
      </c>
      <c r="E12" s="41">
        <v>52.5</v>
      </c>
      <c r="F12" s="42">
        <v>6</v>
      </c>
      <c r="G12" s="43">
        <v>32.25</v>
      </c>
      <c r="H12" s="42">
        <v>6</v>
      </c>
      <c r="I12" s="43">
        <v>46</v>
      </c>
      <c r="J12" s="44">
        <v>6</v>
      </c>
      <c r="K12" s="120">
        <f t="shared" si="0"/>
        <v>14.527777777777779</v>
      </c>
      <c r="L12" s="123">
        <f>F12+H12+J12</f>
        <v>18</v>
      </c>
      <c r="M12" s="47">
        <v>20</v>
      </c>
      <c r="N12" s="48">
        <v>5</v>
      </c>
      <c r="O12" s="49">
        <v>29</v>
      </c>
      <c r="P12" s="46">
        <v>5</v>
      </c>
      <c r="Q12" s="120">
        <f t="shared" si="1"/>
        <v>12.25</v>
      </c>
      <c r="R12" s="123">
        <v>10</v>
      </c>
      <c r="S12" s="47">
        <v>11.5</v>
      </c>
      <c r="T12" s="48">
        <v>1</v>
      </c>
      <c r="U12" s="49">
        <v>13</v>
      </c>
      <c r="V12" s="46">
        <v>1</v>
      </c>
      <c r="W12" s="120">
        <f t="shared" si="2"/>
        <v>12.25</v>
      </c>
      <c r="X12" s="123">
        <f t="shared" si="3"/>
        <v>2</v>
      </c>
      <c r="Y12" s="134">
        <f t="shared" si="4"/>
        <v>204.25</v>
      </c>
      <c r="Z12" s="127">
        <f t="shared" si="5"/>
        <v>13.616666666666667</v>
      </c>
      <c r="AA12" s="69">
        <v>30</v>
      </c>
      <c r="AB12" s="130" t="s">
        <v>107</v>
      </c>
    </row>
    <row r="13" spans="2:28" s="55" customFormat="1" ht="15">
      <c r="B13" s="75">
        <v>3</v>
      </c>
      <c r="C13" s="77" t="s">
        <v>211</v>
      </c>
      <c r="D13" s="117" t="s">
        <v>80</v>
      </c>
      <c r="E13" s="41">
        <v>54</v>
      </c>
      <c r="F13" s="42">
        <v>6</v>
      </c>
      <c r="G13" s="43">
        <v>33.75</v>
      </c>
      <c r="H13" s="42">
        <v>6</v>
      </c>
      <c r="I13" s="43">
        <v>31.5</v>
      </c>
      <c r="J13" s="44">
        <v>6</v>
      </c>
      <c r="K13" s="120">
        <f t="shared" si="0"/>
        <v>13.25</v>
      </c>
      <c r="L13" s="123">
        <f>F13+H13+J13</f>
        <v>18</v>
      </c>
      <c r="M13" s="47">
        <v>26</v>
      </c>
      <c r="N13" s="48">
        <v>5</v>
      </c>
      <c r="O13" s="49">
        <v>28</v>
      </c>
      <c r="P13" s="46">
        <v>5</v>
      </c>
      <c r="Q13" s="120">
        <f t="shared" si="1"/>
        <v>13.5</v>
      </c>
      <c r="R13" s="123">
        <v>10</v>
      </c>
      <c r="S13" s="47">
        <v>12.5</v>
      </c>
      <c r="T13" s="48">
        <v>1</v>
      </c>
      <c r="U13" s="49">
        <v>15</v>
      </c>
      <c r="V13" s="46">
        <v>1</v>
      </c>
      <c r="W13" s="120">
        <f t="shared" si="2"/>
        <v>13.75</v>
      </c>
      <c r="X13" s="123">
        <f t="shared" si="3"/>
        <v>2</v>
      </c>
      <c r="Y13" s="134">
        <f t="shared" si="4"/>
        <v>200.75</v>
      </c>
      <c r="Z13" s="127">
        <f t="shared" si="5"/>
        <v>13.383333333333333</v>
      </c>
      <c r="AA13" s="69">
        <v>30</v>
      </c>
      <c r="AB13" s="130" t="s">
        <v>107</v>
      </c>
    </row>
    <row r="14" spans="2:28" s="55" customFormat="1" ht="15">
      <c r="B14" s="75">
        <v>4</v>
      </c>
      <c r="C14" s="77" t="s">
        <v>243</v>
      </c>
      <c r="D14" s="117" t="s">
        <v>244</v>
      </c>
      <c r="E14" s="41">
        <v>52.5</v>
      </c>
      <c r="F14" s="42">
        <v>6</v>
      </c>
      <c r="G14" s="174">
        <v>25.5</v>
      </c>
      <c r="H14" s="171">
        <v>0</v>
      </c>
      <c r="I14" s="43">
        <v>42</v>
      </c>
      <c r="J14" s="44">
        <v>6</v>
      </c>
      <c r="K14" s="120">
        <f t="shared" si="0"/>
        <v>13.333333333333334</v>
      </c>
      <c r="L14" s="123">
        <v>18</v>
      </c>
      <c r="M14" s="47">
        <v>23</v>
      </c>
      <c r="N14" s="48">
        <v>5</v>
      </c>
      <c r="O14" s="49">
        <v>24</v>
      </c>
      <c r="P14" s="46">
        <v>5</v>
      </c>
      <c r="Q14" s="120">
        <f t="shared" si="1"/>
        <v>11.75</v>
      </c>
      <c r="R14" s="123">
        <v>10</v>
      </c>
      <c r="S14" s="47">
        <v>11</v>
      </c>
      <c r="T14" s="48">
        <v>1</v>
      </c>
      <c r="U14" s="49">
        <v>15</v>
      </c>
      <c r="V14" s="46">
        <v>1</v>
      </c>
      <c r="W14" s="120">
        <f t="shared" si="2"/>
        <v>13</v>
      </c>
      <c r="X14" s="123">
        <f t="shared" si="3"/>
        <v>2</v>
      </c>
      <c r="Y14" s="134">
        <f t="shared" si="4"/>
        <v>193</v>
      </c>
      <c r="Z14" s="127">
        <f t="shared" si="5"/>
        <v>12.866666666666667</v>
      </c>
      <c r="AA14" s="69">
        <v>30</v>
      </c>
      <c r="AB14" s="130" t="s">
        <v>107</v>
      </c>
    </row>
    <row r="15" spans="2:28" s="55" customFormat="1" ht="15">
      <c r="B15" s="75">
        <v>5</v>
      </c>
      <c r="C15" s="77" t="s">
        <v>245</v>
      </c>
      <c r="D15" s="117" t="s">
        <v>246</v>
      </c>
      <c r="E15" s="41">
        <v>51</v>
      </c>
      <c r="F15" s="42">
        <v>6</v>
      </c>
      <c r="G15" s="174">
        <v>28.5</v>
      </c>
      <c r="H15" s="171">
        <v>0</v>
      </c>
      <c r="I15" s="43">
        <v>46</v>
      </c>
      <c r="J15" s="44">
        <v>6</v>
      </c>
      <c r="K15" s="120">
        <f t="shared" si="0"/>
        <v>13.944444444444445</v>
      </c>
      <c r="L15" s="123">
        <v>18</v>
      </c>
      <c r="M15" s="47">
        <v>22</v>
      </c>
      <c r="N15" s="48">
        <v>5</v>
      </c>
      <c r="O15" s="49">
        <v>20</v>
      </c>
      <c r="P15" s="46">
        <v>5</v>
      </c>
      <c r="Q15" s="120">
        <f t="shared" si="1"/>
        <v>10.5</v>
      </c>
      <c r="R15" s="123">
        <v>10</v>
      </c>
      <c r="S15" s="47">
        <v>10</v>
      </c>
      <c r="T15" s="48">
        <v>1</v>
      </c>
      <c r="U15" s="49">
        <v>15</v>
      </c>
      <c r="V15" s="46">
        <v>1</v>
      </c>
      <c r="W15" s="120">
        <f t="shared" si="2"/>
        <v>12.5</v>
      </c>
      <c r="X15" s="123">
        <f t="shared" si="3"/>
        <v>2</v>
      </c>
      <c r="Y15" s="134">
        <f t="shared" si="4"/>
        <v>192.5</v>
      </c>
      <c r="Z15" s="127">
        <f t="shared" si="5"/>
        <v>12.833333333333334</v>
      </c>
      <c r="AA15" s="69">
        <v>30</v>
      </c>
      <c r="AB15" s="130" t="s">
        <v>107</v>
      </c>
    </row>
    <row r="16" spans="2:28" ht="15">
      <c r="B16" s="75">
        <v>6</v>
      </c>
      <c r="C16" s="77" t="s">
        <v>265</v>
      </c>
      <c r="D16" s="117" t="s">
        <v>88</v>
      </c>
      <c r="E16" s="41">
        <v>37.7</v>
      </c>
      <c r="F16" s="42">
        <v>6</v>
      </c>
      <c r="G16" s="174">
        <v>27.75</v>
      </c>
      <c r="H16" s="171">
        <v>0</v>
      </c>
      <c r="I16" s="43">
        <v>35.76</v>
      </c>
      <c r="J16" s="44">
        <v>6</v>
      </c>
      <c r="K16" s="120">
        <f t="shared" si="0"/>
        <v>11.245555555555557</v>
      </c>
      <c r="L16" s="123">
        <v>18</v>
      </c>
      <c r="M16" s="41">
        <v>29</v>
      </c>
      <c r="N16" s="48">
        <v>5</v>
      </c>
      <c r="O16" s="43">
        <v>33</v>
      </c>
      <c r="P16" s="46">
        <v>5</v>
      </c>
      <c r="Q16" s="120">
        <f t="shared" si="1"/>
        <v>15.5</v>
      </c>
      <c r="R16" s="123">
        <v>10</v>
      </c>
      <c r="S16" s="41">
        <v>15</v>
      </c>
      <c r="T16" s="42">
        <v>1</v>
      </c>
      <c r="U16" s="43">
        <v>13</v>
      </c>
      <c r="V16" s="46">
        <v>1</v>
      </c>
      <c r="W16" s="120">
        <f t="shared" si="2"/>
        <v>14</v>
      </c>
      <c r="X16" s="123">
        <f t="shared" si="3"/>
        <v>2</v>
      </c>
      <c r="Y16" s="134">
        <f t="shared" si="4"/>
        <v>191.21</v>
      </c>
      <c r="Z16" s="127">
        <f t="shared" si="5"/>
        <v>12.747333333333334</v>
      </c>
      <c r="AA16" s="69">
        <v>30</v>
      </c>
      <c r="AB16" s="130" t="s">
        <v>107</v>
      </c>
    </row>
    <row r="17" spans="2:28" ht="15">
      <c r="B17" s="75">
        <v>7</v>
      </c>
      <c r="C17" s="77" t="s">
        <v>231</v>
      </c>
      <c r="D17" s="117" t="s">
        <v>232</v>
      </c>
      <c r="E17" s="41">
        <v>54</v>
      </c>
      <c r="F17" s="42">
        <v>6</v>
      </c>
      <c r="G17" s="174">
        <v>28.5</v>
      </c>
      <c r="H17" s="171">
        <v>0</v>
      </c>
      <c r="I17" s="174">
        <v>25</v>
      </c>
      <c r="J17" s="179">
        <v>0</v>
      </c>
      <c r="K17" s="120">
        <f t="shared" si="0"/>
        <v>11.944444444444445</v>
      </c>
      <c r="L17" s="123">
        <v>18</v>
      </c>
      <c r="M17" s="47">
        <v>28</v>
      </c>
      <c r="N17" s="48">
        <v>5</v>
      </c>
      <c r="O17" s="49">
        <v>23</v>
      </c>
      <c r="P17" s="46">
        <v>5</v>
      </c>
      <c r="Q17" s="120">
        <f t="shared" si="1"/>
        <v>12.75</v>
      </c>
      <c r="R17" s="123">
        <v>10</v>
      </c>
      <c r="S17" s="47">
        <v>14.5</v>
      </c>
      <c r="T17" s="48">
        <v>1</v>
      </c>
      <c r="U17" s="49">
        <v>16</v>
      </c>
      <c r="V17" s="46">
        <v>1</v>
      </c>
      <c r="W17" s="120">
        <f t="shared" si="2"/>
        <v>15.25</v>
      </c>
      <c r="X17" s="123">
        <f t="shared" si="3"/>
        <v>2</v>
      </c>
      <c r="Y17" s="134">
        <f t="shared" si="4"/>
        <v>189</v>
      </c>
      <c r="Z17" s="127">
        <f t="shared" si="5"/>
        <v>12.6</v>
      </c>
      <c r="AA17" s="69">
        <v>30</v>
      </c>
      <c r="AB17" s="130" t="s">
        <v>107</v>
      </c>
    </row>
    <row r="18" spans="2:28" ht="15">
      <c r="B18" s="75">
        <v>8</v>
      </c>
      <c r="C18" s="77" t="s">
        <v>256</v>
      </c>
      <c r="D18" s="117" t="s">
        <v>257</v>
      </c>
      <c r="E18" s="41">
        <v>54</v>
      </c>
      <c r="F18" s="42">
        <v>6</v>
      </c>
      <c r="G18" s="174">
        <v>25.5</v>
      </c>
      <c r="H18" s="171">
        <v>0</v>
      </c>
      <c r="I18" s="43">
        <v>30</v>
      </c>
      <c r="J18" s="44">
        <v>6</v>
      </c>
      <c r="K18" s="120">
        <f t="shared" si="0"/>
        <v>12.166666666666666</v>
      </c>
      <c r="L18" s="123">
        <v>18</v>
      </c>
      <c r="M18" s="47">
        <v>21</v>
      </c>
      <c r="N18" s="48">
        <v>5</v>
      </c>
      <c r="O18" s="49">
        <v>30.5</v>
      </c>
      <c r="P18" s="46">
        <v>5</v>
      </c>
      <c r="Q18" s="120">
        <f t="shared" si="1"/>
        <v>12.875</v>
      </c>
      <c r="R18" s="123">
        <v>10</v>
      </c>
      <c r="S18" s="177">
        <v>9</v>
      </c>
      <c r="T18" s="171">
        <v>0</v>
      </c>
      <c r="U18" s="49">
        <v>15</v>
      </c>
      <c r="V18" s="46">
        <v>1</v>
      </c>
      <c r="W18" s="120">
        <f t="shared" si="2"/>
        <v>12</v>
      </c>
      <c r="X18" s="123">
        <v>2</v>
      </c>
      <c r="Y18" s="134">
        <f t="shared" si="4"/>
        <v>185</v>
      </c>
      <c r="Z18" s="127">
        <f t="shared" si="5"/>
        <v>12.333333333333334</v>
      </c>
      <c r="AA18" s="69">
        <v>30</v>
      </c>
      <c r="AB18" s="130" t="s">
        <v>107</v>
      </c>
    </row>
    <row r="19" spans="2:28" ht="15">
      <c r="B19" s="75">
        <v>9</v>
      </c>
      <c r="C19" s="77" t="s">
        <v>249</v>
      </c>
      <c r="D19" s="117" t="s">
        <v>140</v>
      </c>
      <c r="E19" s="41">
        <v>50.25</v>
      </c>
      <c r="F19" s="42">
        <v>6</v>
      </c>
      <c r="G19" s="43">
        <v>33</v>
      </c>
      <c r="H19" s="42">
        <v>6</v>
      </c>
      <c r="I19" s="43">
        <v>31.5</v>
      </c>
      <c r="J19" s="44">
        <v>6</v>
      </c>
      <c r="K19" s="120">
        <f t="shared" si="0"/>
        <v>12.75</v>
      </c>
      <c r="L19" s="123">
        <v>18</v>
      </c>
      <c r="M19" s="47">
        <v>21</v>
      </c>
      <c r="N19" s="48">
        <v>5</v>
      </c>
      <c r="O19" s="49">
        <v>20</v>
      </c>
      <c r="P19" s="46">
        <v>5</v>
      </c>
      <c r="Q19" s="120">
        <f t="shared" si="1"/>
        <v>10.25</v>
      </c>
      <c r="R19" s="123">
        <v>10</v>
      </c>
      <c r="S19" s="47">
        <v>13.5</v>
      </c>
      <c r="T19" s="48">
        <v>1</v>
      </c>
      <c r="U19" s="49">
        <v>12</v>
      </c>
      <c r="V19" s="46">
        <v>1</v>
      </c>
      <c r="W19" s="120">
        <f t="shared" si="2"/>
        <v>12.75</v>
      </c>
      <c r="X19" s="123">
        <f>V19+T19</f>
        <v>2</v>
      </c>
      <c r="Y19" s="134">
        <f t="shared" si="4"/>
        <v>181.25</v>
      </c>
      <c r="Z19" s="127">
        <f t="shared" si="5"/>
        <v>12.083333333333334</v>
      </c>
      <c r="AA19" s="69">
        <v>30</v>
      </c>
      <c r="AB19" s="130" t="s">
        <v>107</v>
      </c>
    </row>
    <row r="20" spans="2:28" ht="15">
      <c r="B20" s="75">
        <v>10</v>
      </c>
      <c r="C20" s="77" t="s">
        <v>259</v>
      </c>
      <c r="D20" s="117" t="s">
        <v>260</v>
      </c>
      <c r="E20" s="41">
        <v>48</v>
      </c>
      <c r="F20" s="42">
        <v>6</v>
      </c>
      <c r="G20" s="43">
        <v>33.75</v>
      </c>
      <c r="H20" s="42">
        <v>6</v>
      </c>
      <c r="I20" s="43">
        <v>31</v>
      </c>
      <c r="J20" s="44">
        <v>6</v>
      </c>
      <c r="K20" s="120">
        <f t="shared" si="0"/>
        <v>12.527777777777779</v>
      </c>
      <c r="L20" s="123">
        <v>18</v>
      </c>
      <c r="M20" s="47">
        <v>20</v>
      </c>
      <c r="N20" s="48">
        <v>5</v>
      </c>
      <c r="O20" s="49">
        <v>27</v>
      </c>
      <c r="P20" s="46">
        <v>5</v>
      </c>
      <c r="Q20" s="120">
        <f t="shared" si="1"/>
        <v>11.75</v>
      </c>
      <c r="R20" s="123">
        <v>10</v>
      </c>
      <c r="S20" s="177">
        <v>6.5</v>
      </c>
      <c r="T20" s="171">
        <v>0</v>
      </c>
      <c r="U20" s="49">
        <v>15</v>
      </c>
      <c r="V20" s="46">
        <v>1</v>
      </c>
      <c r="W20" s="120">
        <f t="shared" si="2"/>
        <v>10.75</v>
      </c>
      <c r="X20" s="123">
        <v>2</v>
      </c>
      <c r="Y20" s="134">
        <f t="shared" si="4"/>
        <v>181.25</v>
      </c>
      <c r="Z20" s="127">
        <f t="shared" si="5"/>
        <v>12.083333333333334</v>
      </c>
      <c r="AA20" s="69">
        <v>30</v>
      </c>
      <c r="AB20" s="130" t="s">
        <v>107</v>
      </c>
    </row>
    <row r="21" spans="2:28" ht="15">
      <c r="B21" s="75">
        <v>11</v>
      </c>
      <c r="C21" s="77" t="s">
        <v>235</v>
      </c>
      <c r="D21" s="117" t="s">
        <v>236</v>
      </c>
      <c r="E21" s="41">
        <v>51</v>
      </c>
      <c r="F21" s="42">
        <v>6</v>
      </c>
      <c r="G21" s="174">
        <v>24</v>
      </c>
      <c r="H21" s="171">
        <v>0</v>
      </c>
      <c r="I21" s="43">
        <v>39</v>
      </c>
      <c r="J21" s="44">
        <v>6</v>
      </c>
      <c r="K21" s="120">
        <f t="shared" si="0"/>
        <v>12.666666666666666</v>
      </c>
      <c r="L21" s="123">
        <v>18</v>
      </c>
      <c r="M21" s="47">
        <v>21</v>
      </c>
      <c r="N21" s="48">
        <v>5</v>
      </c>
      <c r="O21" s="49">
        <v>24</v>
      </c>
      <c r="P21" s="46">
        <v>5</v>
      </c>
      <c r="Q21" s="120">
        <f t="shared" si="1"/>
        <v>11.25</v>
      </c>
      <c r="R21" s="123">
        <v>10</v>
      </c>
      <c r="S21" s="177">
        <v>6.5</v>
      </c>
      <c r="T21" s="171">
        <v>0</v>
      </c>
      <c r="U21" s="49">
        <v>15</v>
      </c>
      <c r="V21" s="46">
        <v>1</v>
      </c>
      <c r="W21" s="120">
        <f t="shared" si="2"/>
        <v>10.75</v>
      </c>
      <c r="X21" s="123">
        <v>2</v>
      </c>
      <c r="Y21" s="134">
        <f t="shared" si="4"/>
        <v>180.5</v>
      </c>
      <c r="Z21" s="127">
        <f t="shared" si="5"/>
        <v>12.033333333333333</v>
      </c>
      <c r="AA21" s="69">
        <v>30</v>
      </c>
      <c r="AB21" s="130" t="s">
        <v>107</v>
      </c>
    </row>
    <row r="22" spans="2:28" ht="15">
      <c r="B22" s="75">
        <v>12</v>
      </c>
      <c r="C22" s="77" t="s">
        <v>255</v>
      </c>
      <c r="D22" s="117" t="s">
        <v>95</v>
      </c>
      <c r="E22" s="41">
        <v>54</v>
      </c>
      <c r="F22" s="42">
        <v>6</v>
      </c>
      <c r="G22" s="174">
        <v>15.75</v>
      </c>
      <c r="H22" s="171">
        <v>0</v>
      </c>
      <c r="I22" s="43">
        <v>44</v>
      </c>
      <c r="J22" s="44">
        <v>6</v>
      </c>
      <c r="K22" s="120">
        <f t="shared" si="0"/>
        <v>12.63888888888889</v>
      </c>
      <c r="L22" s="123">
        <v>18</v>
      </c>
      <c r="M22" s="47">
        <v>24</v>
      </c>
      <c r="N22" s="48">
        <v>5</v>
      </c>
      <c r="O22" s="174">
        <v>16</v>
      </c>
      <c r="P22" s="179">
        <v>0</v>
      </c>
      <c r="Q22" s="120">
        <f t="shared" si="1"/>
        <v>10</v>
      </c>
      <c r="R22" s="123">
        <v>10</v>
      </c>
      <c r="S22" s="47">
        <v>10</v>
      </c>
      <c r="T22" s="48">
        <v>1</v>
      </c>
      <c r="U22" s="49">
        <v>15</v>
      </c>
      <c r="V22" s="46">
        <v>1</v>
      </c>
      <c r="W22" s="120">
        <f t="shared" si="2"/>
        <v>12.5</v>
      </c>
      <c r="X22" s="123">
        <f>V22+T22</f>
        <v>2</v>
      </c>
      <c r="Y22" s="134">
        <f t="shared" si="4"/>
        <v>178.75</v>
      </c>
      <c r="Z22" s="127">
        <f t="shared" si="5"/>
        <v>11.916666666666666</v>
      </c>
      <c r="AA22" s="69">
        <v>30</v>
      </c>
      <c r="AB22" s="130" t="s">
        <v>107</v>
      </c>
    </row>
    <row r="23" spans="2:28" ht="15">
      <c r="B23" s="75">
        <v>13</v>
      </c>
      <c r="C23" s="77" t="s">
        <v>248</v>
      </c>
      <c r="D23" s="117" t="s">
        <v>102</v>
      </c>
      <c r="E23" s="41">
        <v>45</v>
      </c>
      <c r="F23" s="42">
        <v>6</v>
      </c>
      <c r="G23" s="174">
        <v>29.25</v>
      </c>
      <c r="H23" s="171">
        <v>0</v>
      </c>
      <c r="I23" s="174">
        <v>27</v>
      </c>
      <c r="J23" s="179">
        <v>0</v>
      </c>
      <c r="K23" s="120">
        <f t="shared" si="0"/>
        <v>11.25</v>
      </c>
      <c r="L23" s="123">
        <v>18</v>
      </c>
      <c r="M23" s="47">
        <v>20</v>
      </c>
      <c r="N23" s="48">
        <v>5</v>
      </c>
      <c r="O23" s="49">
        <v>22</v>
      </c>
      <c r="P23" s="46">
        <v>5</v>
      </c>
      <c r="Q23" s="120">
        <f t="shared" si="1"/>
        <v>10.5</v>
      </c>
      <c r="R23" s="123">
        <v>10</v>
      </c>
      <c r="S23" s="47">
        <v>17</v>
      </c>
      <c r="T23" s="48">
        <v>1</v>
      </c>
      <c r="U23" s="49">
        <v>15</v>
      </c>
      <c r="V23" s="46">
        <v>1</v>
      </c>
      <c r="W23" s="120">
        <f t="shared" si="2"/>
        <v>16</v>
      </c>
      <c r="X23" s="123">
        <f>V23+T23</f>
        <v>2</v>
      </c>
      <c r="Y23" s="134">
        <f t="shared" si="4"/>
        <v>175.25</v>
      </c>
      <c r="Z23" s="127">
        <f t="shared" si="5"/>
        <v>11.683333333333334</v>
      </c>
      <c r="AA23" s="69">
        <v>30</v>
      </c>
      <c r="AB23" s="130" t="s">
        <v>107</v>
      </c>
    </row>
    <row r="24" spans="2:28" ht="15">
      <c r="B24" s="75">
        <v>14</v>
      </c>
      <c r="C24" s="77" t="s">
        <v>202</v>
      </c>
      <c r="D24" s="117" t="s">
        <v>203</v>
      </c>
      <c r="E24" s="41">
        <v>49.5</v>
      </c>
      <c r="F24" s="42">
        <v>6</v>
      </c>
      <c r="G24" s="174">
        <v>28.5</v>
      </c>
      <c r="H24" s="171">
        <v>0</v>
      </c>
      <c r="I24" s="174">
        <v>29.5</v>
      </c>
      <c r="J24" s="179">
        <v>0</v>
      </c>
      <c r="K24" s="120">
        <f t="shared" si="0"/>
        <v>11.944444444444445</v>
      </c>
      <c r="L24" s="123">
        <v>18</v>
      </c>
      <c r="M24" s="47">
        <v>22</v>
      </c>
      <c r="N24" s="48">
        <v>5</v>
      </c>
      <c r="O24" s="49">
        <v>22</v>
      </c>
      <c r="P24" s="46">
        <v>5</v>
      </c>
      <c r="Q24" s="120">
        <f t="shared" si="1"/>
        <v>11</v>
      </c>
      <c r="R24" s="123">
        <v>10</v>
      </c>
      <c r="S24" s="177">
        <v>7.5</v>
      </c>
      <c r="T24" s="171">
        <v>0</v>
      </c>
      <c r="U24" s="49">
        <v>16</v>
      </c>
      <c r="V24" s="46">
        <v>1</v>
      </c>
      <c r="W24" s="120">
        <f t="shared" si="2"/>
        <v>11.75</v>
      </c>
      <c r="X24" s="123">
        <v>2</v>
      </c>
      <c r="Y24" s="134">
        <f t="shared" si="4"/>
        <v>175</v>
      </c>
      <c r="Z24" s="127">
        <f t="shared" si="5"/>
        <v>11.666666666666666</v>
      </c>
      <c r="AA24" s="69">
        <v>30</v>
      </c>
      <c r="AB24" s="130" t="s">
        <v>107</v>
      </c>
    </row>
    <row r="25" spans="2:28" s="55" customFormat="1" ht="15">
      <c r="B25" s="75">
        <v>15</v>
      </c>
      <c r="C25" s="77" t="s">
        <v>500</v>
      </c>
      <c r="D25" s="117" t="s">
        <v>97</v>
      </c>
      <c r="E25" s="41">
        <v>54</v>
      </c>
      <c r="F25" s="42">
        <v>6</v>
      </c>
      <c r="G25" s="174">
        <v>27.75</v>
      </c>
      <c r="H25" s="171">
        <v>0</v>
      </c>
      <c r="I25" s="174">
        <v>23.5</v>
      </c>
      <c r="J25" s="179">
        <v>0</v>
      </c>
      <c r="K25" s="120">
        <f>(E25+G25+I25)/9</f>
        <v>11.694444444444445</v>
      </c>
      <c r="L25" s="123">
        <v>18</v>
      </c>
      <c r="M25" s="378">
        <v>25</v>
      </c>
      <c r="N25" s="379">
        <v>5</v>
      </c>
      <c r="O25" s="49">
        <v>22</v>
      </c>
      <c r="P25" s="46">
        <v>5</v>
      </c>
      <c r="Q25" s="120">
        <f>(M25+O25)/4</f>
        <v>11.75</v>
      </c>
      <c r="R25" s="123">
        <f>N25+P25</f>
        <v>10</v>
      </c>
      <c r="S25" s="177">
        <v>6</v>
      </c>
      <c r="T25" s="171">
        <v>0</v>
      </c>
      <c r="U25" s="49">
        <v>14</v>
      </c>
      <c r="V25" s="46">
        <v>1</v>
      </c>
      <c r="W25" s="120">
        <f>(S25+U25)/2</f>
        <v>10</v>
      </c>
      <c r="X25" s="123">
        <v>2</v>
      </c>
      <c r="Y25" s="134">
        <f>SUM(E25+G25+I25+M25+O25+S25+U25)</f>
        <v>172.25</v>
      </c>
      <c r="Z25" s="127">
        <f>SUM(Y25/15)</f>
        <v>11.483333333333333</v>
      </c>
      <c r="AA25" s="69">
        <v>30</v>
      </c>
      <c r="AB25" s="130" t="s">
        <v>107</v>
      </c>
    </row>
    <row r="26" spans="2:28" ht="15">
      <c r="B26" s="75">
        <v>16</v>
      </c>
      <c r="C26" s="77" t="s">
        <v>251</v>
      </c>
      <c r="D26" s="117" t="s">
        <v>252</v>
      </c>
      <c r="E26" s="41">
        <v>39</v>
      </c>
      <c r="F26" s="42">
        <v>6</v>
      </c>
      <c r="G26" s="174">
        <v>29.25</v>
      </c>
      <c r="H26" s="171">
        <v>0</v>
      </c>
      <c r="I26" s="43">
        <v>37</v>
      </c>
      <c r="J26" s="44">
        <v>6</v>
      </c>
      <c r="K26" s="120">
        <f t="shared" si="0"/>
        <v>11.694444444444445</v>
      </c>
      <c r="L26" s="123">
        <v>18</v>
      </c>
      <c r="M26" s="47">
        <v>23</v>
      </c>
      <c r="N26" s="48">
        <v>5</v>
      </c>
      <c r="O26" s="174">
        <v>18.5</v>
      </c>
      <c r="P26" s="179">
        <v>0</v>
      </c>
      <c r="Q26" s="120">
        <f t="shared" si="1"/>
        <v>10.375</v>
      </c>
      <c r="R26" s="123">
        <v>10</v>
      </c>
      <c r="S26" s="47">
        <v>14</v>
      </c>
      <c r="T26" s="48">
        <v>1</v>
      </c>
      <c r="U26" s="49">
        <v>11</v>
      </c>
      <c r="V26" s="46">
        <v>1</v>
      </c>
      <c r="W26" s="120">
        <f t="shared" si="2"/>
        <v>12.5</v>
      </c>
      <c r="X26" s="123">
        <f>V26+T26</f>
        <v>2</v>
      </c>
      <c r="Y26" s="134">
        <f t="shared" si="4"/>
        <v>171.75</v>
      </c>
      <c r="Z26" s="127">
        <f t="shared" si="5"/>
        <v>11.45</v>
      </c>
      <c r="AA26" s="69">
        <v>30</v>
      </c>
      <c r="AB26" s="130" t="s">
        <v>107</v>
      </c>
    </row>
    <row r="27" spans="2:28" ht="15">
      <c r="B27" s="75">
        <v>17</v>
      </c>
      <c r="C27" s="77" t="s">
        <v>242</v>
      </c>
      <c r="D27" s="117" t="s">
        <v>223</v>
      </c>
      <c r="E27" s="41">
        <v>54</v>
      </c>
      <c r="F27" s="42">
        <v>6</v>
      </c>
      <c r="G27" s="174">
        <v>21.75</v>
      </c>
      <c r="H27" s="171">
        <v>0</v>
      </c>
      <c r="I27" s="174">
        <v>29</v>
      </c>
      <c r="J27" s="179">
        <v>0</v>
      </c>
      <c r="K27" s="120">
        <f t="shared" si="0"/>
        <v>11.63888888888889</v>
      </c>
      <c r="L27" s="123">
        <v>18</v>
      </c>
      <c r="M27" s="47">
        <v>23</v>
      </c>
      <c r="N27" s="48">
        <v>5</v>
      </c>
      <c r="O27" s="49">
        <v>21.5</v>
      </c>
      <c r="P27" s="46">
        <v>5</v>
      </c>
      <c r="Q27" s="120">
        <f t="shared" si="1"/>
        <v>11.125</v>
      </c>
      <c r="R27" s="123">
        <v>10</v>
      </c>
      <c r="S27" s="177">
        <v>7.5</v>
      </c>
      <c r="T27" s="171">
        <v>0</v>
      </c>
      <c r="U27" s="49">
        <v>14</v>
      </c>
      <c r="V27" s="46">
        <v>1</v>
      </c>
      <c r="W27" s="120">
        <f t="shared" si="2"/>
        <v>10.75</v>
      </c>
      <c r="X27" s="123">
        <v>2</v>
      </c>
      <c r="Y27" s="134">
        <f t="shared" si="4"/>
        <v>170.75</v>
      </c>
      <c r="Z27" s="127">
        <f t="shared" si="5"/>
        <v>11.383333333333333</v>
      </c>
      <c r="AA27" s="69">
        <v>30</v>
      </c>
      <c r="AB27" s="130" t="s">
        <v>107</v>
      </c>
    </row>
    <row r="28" spans="2:28" ht="15">
      <c r="B28" s="75">
        <v>18</v>
      </c>
      <c r="C28" s="77" t="s">
        <v>240</v>
      </c>
      <c r="D28" s="117" t="s">
        <v>241</v>
      </c>
      <c r="E28" s="41">
        <v>48</v>
      </c>
      <c r="F28" s="42">
        <v>6</v>
      </c>
      <c r="G28" s="174">
        <v>17.25</v>
      </c>
      <c r="H28" s="171">
        <v>0</v>
      </c>
      <c r="I28" s="43">
        <v>43</v>
      </c>
      <c r="J28" s="44">
        <v>6</v>
      </c>
      <c r="K28" s="120">
        <f t="shared" si="0"/>
        <v>12.027777777777779</v>
      </c>
      <c r="L28" s="123">
        <v>18</v>
      </c>
      <c r="M28" s="47">
        <v>21</v>
      </c>
      <c r="N28" s="48">
        <v>5</v>
      </c>
      <c r="O28" s="174">
        <v>12</v>
      </c>
      <c r="P28" s="179">
        <v>0</v>
      </c>
      <c r="Q28" s="52">
        <f t="shared" si="1"/>
        <v>8.25</v>
      </c>
      <c r="R28" s="146">
        <f>N28+P28</f>
        <v>5</v>
      </c>
      <c r="S28" s="47">
        <v>13.5</v>
      </c>
      <c r="T28" s="48">
        <v>1</v>
      </c>
      <c r="U28" s="49">
        <v>15</v>
      </c>
      <c r="V28" s="46">
        <v>1</v>
      </c>
      <c r="W28" s="120">
        <f t="shared" si="2"/>
        <v>14.25</v>
      </c>
      <c r="X28" s="123">
        <f aca="true" t="shared" si="6" ref="X28:X33">V28+T28</f>
        <v>2</v>
      </c>
      <c r="Y28" s="134">
        <f t="shared" si="4"/>
        <v>169.75</v>
      </c>
      <c r="Z28" s="127">
        <f t="shared" si="5"/>
        <v>11.316666666666666</v>
      </c>
      <c r="AA28" s="69">
        <v>30</v>
      </c>
      <c r="AB28" s="130" t="s">
        <v>107</v>
      </c>
    </row>
    <row r="29" spans="2:28" ht="15">
      <c r="B29" s="75">
        <v>19</v>
      </c>
      <c r="C29" s="77" t="s">
        <v>258</v>
      </c>
      <c r="D29" s="117" t="s">
        <v>101</v>
      </c>
      <c r="E29" s="41">
        <v>54</v>
      </c>
      <c r="F29" s="42">
        <v>6</v>
      </c>
      <c r="G29" s="174">
        <v>18</v>
      </c>
      <c r="H29" s="171">
        <v>0</v>
      </c>
      <c r="I29" s="174">
        <v>25</v>
      </c>
      <c r="J29" s="179">
        <v>0</v>
      </c>
      <c r="K29" s="120">
        <f t="shared" si="0"/>
        <v>10.777777777777779</v>
      </c>
      <c r="L29" s="123">
        <v>18</v>
      </c>
      <c r="M29" s="177">
        <v>14</v>
      </c>
      <c r="N29" s="171">
        <v>0</v>
      </c>
      <c r="O29" s="49">
        <v>31</v>
      </c>
      <c r="P29" s="46">
        <v>5</v>
      </c>
      <c r="Q29" s="120">
        <f t="shared" si="1"/>
        <v>11.25</v>
      </c>
      <c r="R29" s="123">
        <v>10</v>
      </c>
      <c r="S29" s="47">
        <v>10</v>
      </c>
      <c r="T29" s="48">
        <v>1</v>
      </c>
      <c r="U29" s="49">
        <v>15</v>
      </c>
      <c r="V29" s="46">
        <v>1</v>
      </c>
      <c r="W29" s="120">
        <f t="shared" si="2"/>
        <v>12.5</v>
      </c>
      <c r="X29" s="123">
        <f t="shared" si="6"/>
        <v>2</v>
      </c>
      <c r="Y29" s="134">
        <f t="shared" si="4"/>
        <v>167</v>
      </c>
      <c r="Z29" s="127">
        <f t="shared" si="5"/>
        <v>11.133333333333333</v>
      </c>
      <c r="AA29" s="69">
        <v>30</v>
      </c>
      <c r="AB29" s="130" t="s">
        <v>107</v>
      </c>
    </row>
    <row r="30" spans="2:28" ht="15">
      <c r="B30" s="75">
        <v>20</v>
      </c>
      <c r="C30" s="77" t="s">
        <v>206</v>
      </c>
      <c r="D30" s="117" t="s">
        <v>207</v>
      </c>
      <c r="E30" s="41">
        <v>49.5</v>
      </c>
      <c r="F30" s="42">
        <v>6</v>
      </c>
      <c r="G30" s="174">
        <v>26.25</v>
      </c>
      <c r="H30" s="171">
        <v>0</v>
      </c>
      <c r="I30" s="174">
        <v>25.5</v>
      </c>
      <c r="J30" s="179">
        <v>0</v>
      </c>
      <c r="K30" s="120">
        <f t="shared" si="0"/>
        <v>11.25</v>
      </c>
      <c r="L30" s="123">
        <v>18</v>
      </c>
      <c r="M30" s="47">
        <v>22</v>
      </c>
      <c r="N30" s="48">
        <v>5</v>
      </c>
      <c r="O30" s="174">
        <v>18</v>
      </c>
      <c r="P30" s="179">
        <v>0</v>
      </c>
      <c r="Q30" s="120">
        <f t="shared" si="1"/>
        <v>10</v>
      </c>
      <c r="R30" s="123">
        <v>10</v>
      </c>
      <c r="S30" s="47">
        <v>10</v>
      </c>
      <c r="T30" s="48">
        <v>1</v>
      </c>
      <c r="U30" s="49">
        <v>15</v>
      </c>
      <c r="V30" s="46">
        <v>1</v>
      </c>
      <c r="W30" s="120">
        <f t="shared" si="2"/>
        <v>12.5</v>
      </c>
      <c r="X30" s="123">
        <f t="shared" si="6"/>
        <v>2</v>
      </c>
      <c r="Y30" s="134">
        <f t="shared" si="4"/>
        <v>166.25</v>
      </c>
      <c r="Z30" s="127">
        <f t="shared" si="5"/>
        <v>11.083333333333334</v>
      </c>
      <c r="AA30" s="69">
        <v>30</v>
      </c>
      <c r="AB30" s="130" t="s">
        <v>107</v>
      </c>
    </row>
    <row r="31" spans="2:28" ht="15">
      <c r="B31" s="75">
        <v>21</v>
      </c>
      <c r="C31" s="77" t="s">
        <v>261</v>
      </c>
      <c r="D31" s="117" t="s">
        <v>162</v>
      </c>
      <c r="E31" s="41">
        <v>52.5</v>
      </c>
      <c r="F31" s="42">
        <v>6</v>
      </c>
      <c r="G31" s="174">
        <v>16.5</v>
      </c>
      <c r="H31" s="171">
        <v>0</v>
      </c>
      <c r="I31" s="43">
        <v>32.5</v>
      </c>
      <c r="J31" s="44">
        <v>6</v>
      </c>
      <c r="K31" s="120">
        <f t="shared" si="0"/>
        <v>11.277777777777779</v>
      </c>
      <c r="L31" s="123">
        <v>18</v>
      </c>
      <c r="M31" s="47">
        <v>20</v>
      </c>
      <c r="N31" s="48">
        <v>5</v>
      </c>
      <c r="O31" s="49">
        <v>26</v>
      </c>
      <c r="P31" s="46">
        <v>5</v>
      </c>
      <c r="Q31" s="120">
        <f t="shared" si="1"/>
        <v>11.5</v>
      </c>
      <c r="R31" s="123">
        <v>10</v>
      </c>
      <c r="S31" s="177">
        <v>6.5</v>
      </c>
      <c r="T31" s="171">
        <v>0</v>
      </c>
      <c r="U31" s="49">
        <v>12</v>
      </c>
      <c r="V31" s="46">
        <v>1</v>
      </c>
      <c r="W31" s="52">
        <f t="shared" si="2"/>
        <v>9.25</v>
      </c>
      <c r="X31" s="146">
        <f t="shared" si="6"/>
        <v>1</v>
      </c>
      <c r="Y31" s="134">
        <f t="shared" si="4"/>
        <v>166</v>
      </c>
      <c r="Z31" s="127">
        <f t="shared" si="5"/>
        <v>11.066666666666666</v>
      </c>
      <c r="AA31" s="69">
        <v>30</v>
      </c>
      <c r="AB31" s="130" t="s">
        <v>107</v>
      </c>
    </row>
    <row r="32" spans="2:28" ht="15">
      <c r="B32" s="75">
        <v>22</v>
      </c>
      <c r="C32" s="77" t="s">
        <v>198</v>
      </c>
      <c r="D32" s="117" t="s">
        <v>199</v>
      </c>
      <c r="E32" s="41">
        <v>49.5</v>
      </c>
      <c r="F32" s="42">
        <v>6</v>
      </c>
      <c r="G32" s="174">
        <v>16.5</v>
      </c>
      <c r="H32" s="171">
        <v>0</v>
      </c>
      <c r="I32" s="43">
        <v>41</v>
      </c>
      <c r="J32" s="44">
        <v>6</v>
      </c>
      <c r="K32" s="120">
        <f t="shared" si="0"/>
        <v>11.88888888888889</v>
      </c>
      <c r="L32" s="123">
        <v>18</v>
      </c>
      <c r="M32" s="47">
        <v>20</v>
      </c>
      <c r="N32" s="48">
        <v>5</v>
      </c>
      <c r="O32" s="49">
        <v>21</v>
      </c>
      <c r="P32" s="46">
        <v>5</v>
      </c>
      <c r="Q32" s="120">
        <f t="shared" si="1"/>
        <v>10.25</v>
      </c>
      <c r="R32" s="123">
        <v>10</v>
      </c>
      <c r="S32" s="177">
        <v>6</v>
      </c>
      <c r="T32" s="171">
        <v>0</v>
      </c>
      <c r="U32" s="49">
        <v>11</v>
      </c>
      <c r="V32" s="46">
        <v>1</v>
      </c>
      <c r="W32" s="52">
        <f t="shared" si="2"/>
        <v>8.5</v>
      </c>
      <c r="X32" s="146">
        <f t="shared" si="6"/>
        <v>1</v>
      </c>
      <c r="Y32" s="134">
        <f t="shared" si="4"/>
        <v>165</v>
      </c>
      <c r="Z32" s="127">
        <f t="shared" si="5"/>
        <v>11</v>
      </c>
      <c r="AA32" s="69">
        <v>30</v>
      </c>
      <c r="AB32" s="130" t="s">
        <v>107</v>
      </c>
    </row>
    <row r="33" spans="2:28" ht="15">
      <c r="B33" s="75">
        <v>23</v>
      </c>
      <c r="C33" s="77" t="s">
        <v>216</v>
      </c>
      <c r="D33" s="117" t="s">
        <v>91</v>
      </c>
      <c r="E33" s="41">
        <v>54</v>
      </c>
      <c r="F33" s="42">
        <v>6</v>
      </c>
      <c r="G33" s="174">
        <v>21.75</v>
      </c>
      <c r="H33" s="171">
        <v>0</v>
      </c>
      <c r="I33" s="43">
        <v>30</v>
      </c>
      <c r="J33" s="44">
        <v>6</v>
      </c>
      <c r="K33" s="120">
        <f t="shared" si="0"/>
        <v>11.75</v>
      </c>
      <c r="L33" s="123">
        <v>18</v>
      </c>
      <c r="M33" s="47">
        <v>22</v>
      </c>
      <c r="N33" s="48">
        <v>5</v>
      </c>
      <c r="O33" s="174">
        <v>15</v>
      </c>
      <c r="P33" s="179">
        <v>0</v>
      </c>
      <c r="Q33" s="52">
        <f t="shared" si="1"/>
        <v>9.25</v>
      </c>
      <c r="R33" s="146">
        <f>N33+P33</f>
        <v>5</v>
      </c>
      <c r="S33" s="47">
        <v>10</v>
      </c>
      <c r="T33" s="48">
        <v>1</v>
      </c>
      <c r="U33" s="49">
        <v>11</v>
      </c>
      <c r="V33" s="46">
        <v>1</v>
      </c>
      <c r="W33" s="120">
        <f t="shared" si="2"/>
        <v>10.5</v>
      </c>
      <c r="X33" s="123">
        <f t="shared" si="6"/>
        <v>2</v>
      </c>
      <c r="Y33" s="134">
        <f t="shared" si="4"/>
        <v>163.75</v>
      </c>
      <c r="Z33" s="127">
        <f t="shared" si="5"/>
        <v>10.916666666666666</v>
      </c>
      <c r="AA33" s="69">
        <v>30</v>
      </c>
      <c r="AB33" s="130" t="s">
        <v>107</v>
      </c>
    </row>
    <row r="34" spans="2:28" ht="15">
      <c r="B34" s="75">
        <v>24</v>
      </c>
      <c r="C34" s="77" t="s">
        <v>262</v>
      </c>
      <c r="D34" s="117" t="s">
        <v>85</v>
      </c>
      <c r="E34" s="41">
        <v>54</v>
      </c>
      <c r="F34" s="42">
        <v>6</v>
      </c>
      <c r="G34" s="174">
        <v>24</v>
      </c>
      <c r="H34" s="171">
        <v>0</v>
      </c>
      <c r="I34" s="174">
        <v>27</v>
      </c>
      <c r="J34" s="179">
        <v>0</v>
      </c>
      <c r="K34" s="120">
        <f t="shared" si="0"/>
        <v>11.666666666666666</v>
      </c>
      <c r="L34" s="123">
        <v>18</v>
      </c>
      <c r="M34" s="47">
        <v>22</v>
      </c>
      <c r="N34" s="48">
        <v>5</v>
      </c>
      <c r="O34" s="174">
        <v>16</v>
      </c>
      <c r="P34" s="179">
        <v>0</v>
      </c>
      <c r="Q34" s="52">
        <f t="shared" si="1"/>
        <v>9.5</v>
      </c>
      <c r="R34" s="146">
        <f>N34+P34</f>
        <v>5</v>
      </c>
      <c r="S34" s="177">
        <v>5.5</v>
      </c>
      <c r="T34" s="171">
        <v>0</v>
      </c>
      <c r="U34" s="49">
        <v>15</v>
      </c>
      <c r="V34" s="46">
        <v>1</v>
      </c>
      <c r="W34" s="120">
        <f t="shared" si="2"/>
        <v>10.25</v>
      </c>
      <c r="X34" s="123">
        <v>2</v>
      </c>
      <c r="Y34" s="134">
        <f t="shared" si="4"/>
        <v>163.5</v>
      </c>
      <c r="Z34" s="127">
        <f t="shared" si="5"/>
        <v>10.9</v>
      </c>
      <c r="AA34" s="69">
        <v>30</v>
      </c>
      <c r="AB34" s="130" t="s">
        <v>107</v>
      </c>
    </row>
    <row r="35" spans="2:28" ht="15">
      <c r="B35" s="75">
        <v>25</v>
      </c>
      <c r="C35" s="77" t="s">
        <v>212</v>
      </c>
      <c r="D35" s="117" t="s">
        <v>213</v>
      </c>
      <c r="E35" s="41">
        <v>54</v>
      </c>
      <c r="F35" s="42">
        <v>6</v>
      </c>
      <c r="G35" s="174">
        <v>21</v>
      </c>
      <c r="H35" s="171">
        <v>0</v>
      </c>
      <c r="I35" s="174">
        <v>28</v>
      </c>
      <c r="J35" s="179">
        <v>0</v>
      </c>
      <c r="K35" s="120">
        <f t="shared" si="0"/>
        <v>11.444444444444445</v>
      </c>
      <c r="L35" s="123">
        <v>18</v>
      </c>
      <c r="M35" s="47">
        <v>20</v>
      </c>
      <c r="N35" s="48">
        <v>5</v>
      </c>
      <c r="O35" s="174">
        <v>11</v>
      </c>
      <c r="P35" s="179">
        <v>0</v>
      </c>
      <c r="Q35" s="52">
        <f t="shared" si="1"/>
        <v>7.75</v>
      </c>
      <c r="R35" s="146">
        <f>N35+P35</f>
        <v>5</v>
      </c>
      <c r="S35" s="47">
        <v>14.5</v>
      </c>
      <c r="T35" s="48">
        <v>1</v>
      </c>
      <c r="U35" s="49">
        <v>11</v>
      </c>
      <c r="V35" s="46">
        <v>1</v>
      </c>
      <c r="W35" s="120">
        <f t="shared" si="2"/>
        <v>12.75</v>
      </c>
      <c r="X35" s="123">
        <f>V35+T35</f>
        <v>2</v>
      </c>
      <c r="Y35" s="134">
        <f t="shared" si="4"/>
        <v>159.5</v>
      </c>
      <c r="Z35" s="127">
        <f t="shared" si="5"/>
        <v>10.633333333333333</v>
      </c>
      <c r="AA35" s="69">
        <v>30</v>
      </c>
      <c r="AB35" s="130" t="s">
        <v>107</v>
      </c>
    </row>
    <row r="36" spans="2:28" ht="15">
      <c r="B36" s="75">
        <v>26</v>
      </c>
      <c r="C36" s="77" t="s">
        <v>217</v>
      </c>
      <c r="D36" s="117" t="s">
        <v>218</v>
      </c>
      <c r="E36" s="41">
        <v>48.75</v>
      </c>
      <c r="F36" s="42">
        <v>6</v>
      </c>
      <c r="G36" s="174">
        <v>27.75</v>
      </c>
      <c r="H36" s="171">
        <v>0</v>
      </c>
      <c r="I36" s="174">
        <v>20.5</v>
      </c>
      <c r="J36" s="179">
        <v>0</v>
      </c>
      <c r="K36" s="120">
        <f t="shared" si="0"/>
        <v>10.777777777777779</v>
      </c>
      <c r="L36" s="123">
        <v>18</v>
      </c>
      <c r="M36" s="47">
        <v>20</v>
      </c>
      <c r="N36" s="48">
        <v>5</v>
      </c>
      <c r="O36" s="49">
        <v>22</v>
      </c>
      <c r="P36" s="46">
        <v>5</v>
      </c>
      <c r="Q36" s="120">
        <f t="shared" si="1"/>
        <v>10.5</v>
      </c>
      <c r="R36" s="123">
        <v>10</v>
      </c>
      <c r="S36" s="177">
        <v>5.5</v>
      </c>
      <c r="T36" s="171">
        <v>0</v>
      </c>
      <c r="U36" s="49">
        <v>14</v>
      </c>
      <c r="V36" s="46">
        <v>1</v>
      </c>
      <c r="W36" s="52">
        <f t="shared" si="2"/>
        <v>9.75</v>
      </c>
      <c r="X36" s="146">
        <f>V36+T36</f>
        <v>1</v>
      </c>
      <c r="Y36" s="134">
        <f t="shared" si="4"/>
        <v>158.5</v>
      </c>
      <c r="Z36" s="127">
        <f t="shared" si="5"/>
        <v>10.566666666666666</v>
      </c>
      <c r="AA36" s="69">
        <v>30</v>
      </c>
      <c r="AB36" s="130" t="s">
        <v>107</v>
      </c>
    </row>
    <row r="37" spans="2:28" ht="15">
      <c r="B37" s="75">
        <v>27</v>
      </c>
      <c r="C37" s="77" t="s">
        <v>209</v>
      </c>
      <c r="D37" s="117" t="s">
        <v>210</v>
      </c>
      <c r="E37" s="41">
        <v>49.5</v>
      </c>
      <c r="F37" s="42">
        <v>6</v>
      </c>
      <c r="G37" s="174">
        <v>18</v>
      </c>
      <c r="H37" s="171">
        <v>0</v>
      </c>
      <c r="I37" s="174">
        <v>20</v>
      </c>
      <c r="J37" s="179">
        <v>0</v>
      </c>
      <c r="K37" s="52">
        <f t="shared" si="0"/>
        <v>9.722222222222221</v>
      </c>
      <c r="L37" s="146">
        <f>F37+H37+J37</f>
        <v>6</v>
      </c>
      <c r="M37" s="177">
        <v>17</v>
      </c>
      <c r="N37" s="171">
        <v>0</v>
      </c>
      <c r="O37" s="49">
        <v>27</v>
      </c>
      <c r="P37" s="46">
        <v>5</v>
      </c>
      <c r="Q37" s="120">
        <f t="shared" si="1"/>
        <v>11</v>
      </c>
      <c r="R37" s="123">
        <v>10</v>
      </c>
      <c r="S37" s="47">
        <v>12.5</v>
      </c>
      <c r="T37" s="48">
        <v>1</v>
      </c>
      <c r="U37" s="49">
        <v>12</v>
      </c>
      <c r="V37" s="46">
        <v>1</v>
      </c>
      <c r="W37" s="120">
        <f t="shared" si="2"/>
        <v>12.25</v>
      </c>
      <c r="X37" s="123">
        <f>V37+T37</f>
        <v>2</v>
      </c>
      <c r="Y37" s="134">
        <f t="shared" si="4"/>
        <v>156</v>
      </c>
      <c r="Z37" s="127">
        <f t="shared" si="5"/>
        <v>10.4</v>
      </c>
      <c r="AA37" s="69">
        <v>30</v>
      </c>
      <c r="AB37" s="130" t="s">
        <v>107</v>
      </c>
    </row>
    <row r="38" spans="2:28" ht="15">
      <c r="B38" s="75">
        <v>28</v>
      </c>
      <c r="C38" s="77" t="s">
        <v>208</v>
      </c>
      <c r="D38" s="117" t="s">
        <v>93</v>
      </c>
      <c r="E38" s="41">
        <v>54</v>
      </c>
      <c r="F38" s="42">
        <v>6</v>
      </c>
      <c r="G38" s="174">
        <v>12.75</v>
      </c>
      <c r="H38" s="171">
        <v>0</v>
      </c>
      <c r="I38" s="174">
        <v>21</v>
      </c>
      <c r="J38" s="179">
        <v>0</v>
      </c>
      <c r="K38" s="52">
        <f t="shared" si="0"/>
        <v>9.75</v>
      </c>
      <c r="L38" s="146">
        <f>F38+H38+J38</f>
        <v>6</v>
      </c>
      <c r="M38" s="47">
        <v>22</v>
      </c>
      <c r="N38" s="48">
        <v>5</v>
      </c>
      <c r="O38" s="49">
        <v>23</v>
      </c>
      <c r="P38" s="46">
        <v>5</v>
      </c>
      <c r="Q38" s="120">
        <f t="shared" si="1"/>
        <v>11.25</v>
      </c>
      <c r="R38" s="123">
        <v>10</v>
      </c>
      <c r="S38" s="177">
        <v>7.5</v>
      </c>
      <c r="T38" s="171">
        <v>0</v>
      </c>
      <c r="U38" s="49">
        <v>15</v>
      </c>
      <c r="V38" s="46">
        <v>1</v>
      </c>
      <c r="W38" s="120">
        <f t="shared" si="2"/>
        <v>11.25</v>
      </c>
      <c r="X38" s="123">
        <v>2</v>
      </c>
      <c r="Y38" s="134">
        <f t="shared" si="4"/>
        <v>155.25</v>
      </c>
      <c r="Z38" s="127">
        <f t="shared" si="5"/>
        <v>10.35</v>
      </c>
      <c r="AA38" s="69">
        <v>30</v>
      </c>
      <c r="AB38" s="130" t="s">
        <v>107</v>
      </c>
    </row>
    <row r="39" spans="2:28" ht="15">
      <c r="B39" s="75">
        <v>29</v>
      </c>
      <c r="C39" s="77" t="s">
        <v>219</v>
      </c>
      <c r="D39" s="117" t="s">
        <v>220</v>
      </c>
      <c r="E39" s="41">
        <v>51</v>
      </c>
      <c r="F39" s="42">
        <v>6</v>
      </c>
      <c r="G39" s="174">
        <v>20.25</v>
      </c>
      <c r="H39" s="171">
        <v>0</v>
      </c>
      <c r="I39" s="43">
        <v>32</v>
      </c>
      <c r="J39" s="44">
        <v>6</v>
      </c>
      <c r="K39" s="120">
        <f t="shared" si="0"/>
        <v>11.472222222222221</v>
      </c>
      <c r="L39" s="123">
        <v>18</v>
      </c>
      <c r="M39" s="177">
        <v>14</v>
      </c>
      <c r="N39" s="171">
        <v>0</v>
      </c>
      <c r="O39" s="174">
        <v>8</v>
      </c>
      <c r="P39" s="179">
        <v>0</v>
      </c>
      <c r="Q39" s="52">
        <f t="shared" si="1"/>
        <v>5.5</v>
      </c>
      <c r="R39" s="146">
        <f>N39+P39</f>
        <v>0</v>
      </c>
      <c r="S39" s="47">
        <v>14</v>
      </c>
      <c r="T39" s="48">
        <v>1</v>
      </c>
      <c r="U39" s="49">
        <v>16</v>
      </c>
      <c r="V39" s="46">
        <v>1</v>
      </c>
      <c r="W39" s="120">
        <f t="shared" si="2"/>
        <v>15</v>
      </c>
      <c r="X39" s="123">
        <f>V39+T39</f>
        <v>2</v>
      </c>
      <c r="Y39" s="134">
        <f t="shared" si="4"/>
        <v>155.25</v>
      </c>
      <c r="Z39" s="127">
        <f t="shared" si="5"/>
        <v>10.35</v>
      </c>
      <c r="AA39" s="69">
        <v>30</v>
      </c>
      <c r="AB39" s="130" t="s">
        <v>107</v>
      </c>
    </row>
    <row r="40" spans="2:28" ht="15">
      <c r="B40" s="75">
        <v>30</v>
      </c>
      <c r="C40" s="77" t="s">
        <v>227</v>
      </c>
      <c r="D40" s="117" t="s">
        <v>228</v>
      </c>
      <c r="E40" s="41">
        <v>51</v>
      </c>
      <c r="F40" s="42">
        <v>6</v>
      </c>
      <c r="G40" s="174">
        <v>9</v>
      </c>
      <c r="H40" s="171">
        <v>0</v>
      </c>
      <c r="I40" s="43">
        <v>31</v>
      </c>
      <c r="J40" s="44">
        <v>6</v>
      </c>
      <c r="K40" s="120">
        <f t="shared" si="0"/>
        <v>10.11111111111111</v>
      </c>
      <c r="L40" s="123">
        <v>18</v>
      </c>
      <c r="M40" s="47">
        <v>20</v>
      </c>
      <c r="N40" s="48">
        <v>5</v>
      </c>
      <c r="O40" s="174">
        <v>16</v>
      </c>
      <c r="P40" s="179">
        <v>0</v>
      </c>
      <c r="Q40" s="52">
        <f t="shared" si="1"/>
        <v>9</v>
      </c>
      <c r="R40" s="146">
        <f>N40+P40</f>
        <v>5</v>
      </c>
      <c r="S40" s="47">
        <v>10</v>
      </c>
      <c r="T40" s="48">
        <v>1</v>
      </c>
      <c r="U40" s="49">
        <v>15</v>
      </c>
      <c r="V40" s="46">
        <v>1</v>
      </c>
      <c r="W40" s="120">
        <f t="shared" si="2"/>
        <v>12.5</v>
      </c>
      <c r="X40" s="123">
        <f>V40+T40</f>
        <v>2</v>
      </c>
      <c r="Y40" s="134">
        <f t="shared" si="4"/>
        <v>152</v>
      </c>
      <c r="Z40" s="127">
        <f t="shared" si="5"/>
        <v>10.133333333333333</v>
      </c>
      <c r="AA40" s="69">
        <v>30</v>
      </c>
      <c r="AB40" s="130" t="s">
        <v>107</v>
      </c>
    </row>
    <row r="41" spans="2:28" ht="15.75" thickBot="1">
      <c r="B41" s="89">
        <v>31</v>
      </c>
      <c r="C41" s="114" t="s">
        <v>214</v>
      </c>
      <c r="D41" s="118" t="s">
        <v>215</v>
      </c>
      <c r="E41" s="102">
        <v>54</v>
      </c>
      <c r="F41" s="108">
        <v>6</v>
      </c>
      <c r="G41" s="213">
        <v>19.5</v>
      </c>
      <c r="H41" s="173">
        <v>0</v>
      </c>
      <c r="I41" s="213">
        <v>16</v>
      </c>
      <c r="J41" s="215">
        <v>0</v>
      </c>
      <c r="K41" s="216">
        <f t="shared" si="0"/>
        <v>9.944444444444445</v>
      </c>
      <c r="L41" s="147">
        <f aca="true" t="shared" si="7" ref="L41:L50">F41+H41+J41</f>
        <v>6</v>
      </c>
      <c r="M41" s="250">
        <v>20</v>
      </c>
      <c r="N41" s="253">
        <v>5</v>
      </c>
      <c r="O41" s="281">
        <v>18</v>
      </c>
      <c r="P41" s="282">
        <v>0</v>
      </c>
      <c r="Q41" s="216">
        <f t="shared" si="1"/>
        <v>9.5</v>
      </c>
      <c r="R41" s="147">
        <f>N41+P41</f>
        <v>5</v>
      </c>
      <c r="S41" s="178">
        <v>8</v>
      </c>
      <c r="T41" s="173">
        <v>0</v>
      </c>
      <c r="U41" s="97">
        <v>15</v>
      </c>
      <c r="V41" s="87">
        <v>1</v>
      </c>
      <c r="W41" s="121">
        <f t="shared" si="2"/>
        <v>11.5</v>
      </c>
      <c r="X41" s="124">
        <v>2</v>
      </c>
      <c r="Y41" s="135">
        <f t="shared" si="4"/>
        <v>150.5</v>
      </c>
      <c r="Z41" s="128">
        <f t="shared" si="5"/>
        <v>10.033333333333333</v>
      </c>
      <c r="AA41" s="70">
        <v>30</v>
      </c>
      <c r="AB41" s="131" t="s">
        <v>107</v>
      </c>
    </row>
    <row r="42" spans="2:28" ht="15">
      <c r="B42" s="292">
        <v>31</v>
      </c>
      <c r="C42" s="293" t="s">
        <v>226</v>
      </c>
      <c r="D42" s="294" t="s">
        <v>120</v>
      </c>
      <c r="E42" s="190">
        <v>45</v>
      </c>
      <c r="F42" s="188">
        <v>6</v>
      </c>
      <c r="G42" s="295">
        <v>15</v>
      </c>
      <c r="H42" s="296">
        <v>0</v>
      </c>
      <c r="I42" s="295">
        <v>25</v>
      </c>
      <c r="J42" s="297">
        <v>0</v>
      </c>
      <c r="K42" s="298">
        <f t="shared" si="0"/>
        <v>9.444444444444445</v>
      </c>
      <c r="L42" s="303">
        <f t="shared" si="7"/>
        <v>6</v>
      </c>
      <c r="M42" s="38">
        <v>22</v>
      </c>
      <c r="N42" s="39">
        <v>5</v>
      </c>
      <c r="O42" s="40">
        <v>21</v>
      </c>
      <c r="P42" s="37">
        <v>5</v>
      </c>
      <c r="Q42" s="195">
        <f t="shared" si="1"/>
        <v>10.75</v>
      </c>
      <c r="R42" s="192">
        <v>10</v>
      </c>
      <c r="S42" s="299">
        <v>6.5</v>
      </c>
      <c r="T42" s="296">
        <v>0</v>
      </c>
      <c r="U42" s="197">
        <v>15</v>
      </c>
      <c r="V42" s="192">
        <v>1</v>
      </c>
      <c r="W42" s="195">
        <f t="shared" si="2"/>
        <v>10.75</v>
      </c>
      <c r="X42" s="194">
        <v>2</v>
      </c>
      <c r="Y42" s="300">
        <f t="shared" si="4"/>
        <v>149.5</v>
      </c>
      <c r="Z42" s="301">
        <f t="shared" si="5"/>
        <v>9.966666666666667</v>
      </c>
      <c r="AA42" s="286">
        <f aca="true" t="shared" si="8" ref="AA42:AA50">L42+X42+R42</f>
        <v>18</v>
      </c>
      <c r="AB42" s="302" t="s">
        <v>488</v>
      </c>
    </row>
    <row r="43" spans="2:28" ht="15">
      <c r="B43" s="75">
        <v>32</v>
      </c>
      <c r="C43" s="77" t="s">
        <v>196</v>
      </c>
      <c r="D43" s="117" t="s">
        <v>197</v>
      </c>
      <c r="E43" s="41">
        <v>33</v>
      </c>
      <c r="F43" s="42">
        <v>6</v>
      </c>
      <c r="G43" s="174">
        <v>29.25</v>
      </c>
      <c r="H43" s="171">
        <v>0</v>
      </c>
      <c r="I43" s="174">
        <v>27.500000000000007</v>
      </c>
      <c r="J43" s="179">
        <v>0</v>
      </c>
      <c r="K43" s="52">
        <f t="shared" si="0"/>
        <v>9.972222222222221</v>
      </c>
      <c r="L43" s="146">
        <f t="shared" si="7"/>
        <v>6</v>
      </c>
      <c r="M43" s="177">
        <v>14</v>
      </c>
      <c r="N43" s="171">
        <v>0</v>
      </c>
      <c r="O43" s="49">
        <v>21</v>
      </c>
      <c r="P43" s="46">
        <v>5</v>
      </c>
      <c r="Q43" s="52">
        <f t="shared" si="1"/>
        <v>8.75</v>
      </c>
      <c r="R43" s="51">
        <f>N43+P43</f>
        <v>5</v>
      </c>
      <c r="S43" s="177">
        <v>8.5</v>
      </c>
      <c r="T43" s="171">
        <v>0</v>
      </c>
      <c r="U43" s="49">
        <v>14</v>
      </c>
      <c r="V43" s="46">
        <v>1</v>
      </c>
      <c r="W43" s="120">
        <f t="shared" si="2"/>
        <v>11.25</v>
      </c>
      <c r="X43" s="123">
        <v>2</v>
      </c>
      <c r="Y43" s="134">
        <f t="shared" si="4"/>
        <v>147.25</v>
      </c>
      <c r="Z43" s="287">
        <f t="shared" si="5"/>
        <v>9.816666666666666</v>
      </c>
      <c r="AA43" s="288">
        <f t="shared" si="8"/>
        <v>13</v>
      </c>
      <c r="AB43" s="130" t="s">
        <v>488</v>
      </c>
    </row>
    <row r="44" spans="2:28" ht="15">
      <c r="B44" s="75">
        <v>33</v>
      </c>
      <c r="C44" s="77" t="s">
        <v>221</v>
      </c>
      <c r="D44" s="117" t="s">
        <v>81</v>
      </c>
      <c r="E44" s="41">
        <v>48</v>
      </c>
      <c r="F44" s="42">
        <v>6</v>
      </c>
      <c r="G44" s="174">
        <v>17.25</v>
      </c>
      <c r="H44" s="171">
        <v>0</v>
      </c>
      <c r="I44" s="174">
        <v>16</v>
      </c>
      <c r="J44" s="179">
        <v>0</v>
      </c>
      <c r="K44" s="52">
        <f t="shared" si="0"/>
        <v>9.027777777777779</v>
      </c>
      <c r="L44" s="146">
        <f t="shared" si="7"/>
        <v>6</v>
      </c>
      <c r="M44" s="47">
        <v>20</v>
      </c>
      <c r="N44" s="48">
        <v>5</v>
      </c>
      <c r="O44" s="49">
        <v>23</v>
      </c>
      <c r="P44" s="46">
        <v>5</v>
      </c>
      <c r="Q44" s="120">
        <f t="shared" si="1"/>
        <v>10.75</v>
      </c>
      <c r="R44" s="46">
        <v>10</v>
      </c>
      <c r="S44" s="276">
        <v>7.5</v>
      </c>
      <c r="T44" s="171">
        <v>0</v>
      </c>
      <c r="U44" s="49">
        <v>15</v>
      </c>
      <c r="V44" s="46">
        <v>1</v>
      </c>
      <c r="W44" s="120">
        <f t="shared" si="2"/>
        <v>11.25</v>
      </c>
      <c r="X44" s="123">
        <v>2</v>
      </c>
      <c r="Y44" s="134">
        <f t="shared" si="4"/>
        <v>146.75</v>
      </c>
      <c r="Z44" s="287">
        <f t="shared" si="5"/>
        <v>9.783333333333333</v>
      </c>
      <c r="AA44" s="288">
        <f t="shared" si="8"/>
        <v>18</v>
      </c>
      <c r="AB44" s="130" t="s">
        <v>488</v>
      </c>
    </row>
    <row r="45" spans="2:28" ht="15">
      <c r="B45" s="75">
        <v>34</v>
      </c>
      <c r="C45" s="77" t="s">
        <v>233</v>
      </c>
      <c r="D45" s="117" t="s">
        <v>234</v>
      </c>
      <c r="E45" s="41">
        <v>45</v>
      </c>
      <c r="F45" s="42">
        <v>6</v>
      </c>
      <c r="G45" s="174">
        <v>21.75</v>
      </c>
      <c r="H45" s="171">
        <v>0</v>
      </c>
      <c r="I45" s="174">
        <v>19</v>
      </c>
      <c r="J45" s="179">
        <v>0</v>
      </c>
      <c r="K45" s="52">
        <f t="shared" si="0"/>
        <v>9.527777777777779</v>
      </c>
      <c r="L45" s="146">
        <f t="shared" si="7"/>
        <v>6</v>
      </c>
      <c r="M45" s="177">
        <v>16</v>
      </c>
      <c r="N45" s="171">
        <v>0</v>
      </c>
      <c r="O45" s="49">
        <v>20</v>
      </c>
      <c r="P45" s="46">
        <v>5</v>
      </c>
      <c r="Q45" s="52">
        <f t="shared" si="1"/>
        <v>9</v>
      </c>
      <c r="R45" s="51">
        <f aca="true" t="shared" si="9" ref="R45:R50">N45+P45</f>
        <v>5</v>
      </c>
      <c r="S45" s="49">
        <v>10</v>
      </c>
      <c r="T45" s="48">
        <v>1</v>
      </c>
      <c r="U45" s="49">
        <v>14</v>
      </c>
      <c r="V45" s="46">
        <v>1</v>
      </c>
      <c r="W45" s="120">
        <f t="shared" si="2"/>
        <v>12</v>
      </c>
      <c r="X45" s="123">
        <f>V45+T45</f>
        <v>2</v>
      </c>
      <c r="Y45" s="134">
        <f t="shared" si="4"/>
        <v>145.75</v>
      </c>
      <c r="Z45" s="287">
        <f t="shared" si="5"/>
        <v>9.716666666666667</v>
      </c>
      <c r="AA45" s="288">
        <f t="shared" si="8"/>
        <v>13</v>
      </c>
      <c r="AB45" s="130" t="s">
        <v>488</v>
      </c>
    </row>
    <row r="46" spans="2:28" ht="15">
      <c r="B46" s="75">
        <v>35</v>
      </c>
      <c r="C46" s="77" t="s">
        <v>204</v>
      </c>
      <c r="D46" s="117" t="s">
        <v>205</v>
      </c>
      <c r="E46" s="41">
        <v>46.5</v>
      </c>
      <c r="F46" s="42">
        <v>6</v>
      </c>
      <c r="G46" s="174">
        <v>19.5</v>
      </c>
      <c r="H46" s="171">
        <v>0</v>
      </c>
      <c r="I46" s="174">
        <v>19</v>
      </c>
      <c r="J46" s="179">
        <v>0</v>
      </c>
      <c r="K46" s="52">
        <f t="shared" si="0"/>
        <v>9.444444444444445</v>
      </c>
      <c r="L46" s="146">
        <f t="shared" si="7"/>
        <v>6</v>
      </c>
      <c r="M46" s="177">
        <v>16</v>
      </c>
      <c r="N46" s="171">
        <v>0</v>
      </c>
      <c r="O46" s="174">
        <v>19</v>
      </c>
      <c r="P46" s="179">
        <v>0</v>
      </c>
      <c r="Q46" s="52">
        <f t="shared" si="1"/>
        <v>8.75</v>
      </c>
      <c r="R46" s="51">
        <f t="shared" si="9"/>
        <v>0</v>
      </c>
      <c r="S46" s="174">
        <v>7.5</v>
      </c>
      <c r="T46" s="171">
        <v>0</v>
      </c>
      <c r="U46" s="49">
        <v>13</v>
      </c>
      <c r="V46" s="46">
        <v>1</v>
      </c>
      <c r="W46" s="120">
        <f t="shared" si="2"/>
        <v>10.25</v>
      </c>
      <c r="X46" s="123">
        <v>2</v>
      </c>
      <c r="Y46" s="134">
        <f t="shared" si="4"/>
        <v>140.5</v>
      </c>
      <c r="Z46" s="287">
        <f t="shared" si="5"/>
        <v>9.366666666666667</v>
      </c>
      <c r="AA46" s="288">
        <f t="shared" si="8"/>
        <v>8</v>
      </c>
      <c r="AB46" s="130" t="s">
        <v>488</v>
      </c>
    </row>
    <row r="47" spans="2:28" ht="15">
      <c r="B47" s="75">
        <v>36</v>
      </c>
      <c r="C47" s="77" t="s">
        <v>247</v>
      </c>
      <c r="D47" s="117" t="s">
        <v>124</v>
      </c>
      <c r="E47" s="41">
        <v>40.5</v>
      </c>
      <c r="F47" s="42">
        <v>6</v>
      </c>
      <c r="G47" s="174">
        <v>24</v>
      </c>
      <c r="H47" s="171">
        <v>0</v>
      </c>
      <c r="I47" s="174">
        <v>19</v>
      </c>
      <c r="J47" s="179">
        <v>0</v>
      </c>
      <c r="K47" s="52">
        <f t="shared" si="0"/>
        <v>9.277777777777779</v>
      </c>
      <c r="L47" s="146">
        <f t="shared" si="7"/>
        <v>6</v>
      </c>
      <c r="M47" s="177">
        <v>16</v>
      </c>
      <c r="N47" s="171">
        <v>0</v>
      </c>
      <c r="O47" s="174">
        <v>17</v>
      </c>
      <c r="P47" s="179">
        <v>0</v>
      </c>
      <c r="Q47" s="52">
        <f t="shared" si="1"/>
        <v>8.25</v>
      </c>
      <c r="R47" s="51">
        <f t="shared" si="9"/>
        <v>0</v>
      </c>
      <c r="S47" s="174">
        <v>8.5</v>
      </c>
      <c r="T47" s="171">
        <v>0</v>
      </c>
      <c r="U47" s="49">
        <v>13</v>
      </c>
      <c r="V47" s="46">
        <v>1</v>
      </c>
      <c r="W47" s="120">
        <f t="shared" si="2"/>
        <v>10.75</v>
      </c>
      <c r="X47" s="123">
        <v>2</v>
      </c>
      <c r="Y47" s="134">
        <f t="shared" si="4"/>
        <v>138</v>
      </c>
      <c r="Z47" s="287">
        <f t="shared" si="5"/>
        <v>9.2</v>
      </c>
      <c r="AA47" s="288">
        <f t="shared" si="8"/>
        <v>8</v>
      </c>
      <c r="AB47" s="130" t="s">
        <v>488</v>
      </c>
    </row>
    <row r="48" spans="2:28" ht="15">
      <c r="B48" s="75">
        <v>37</v>
      </c>
      <c r="C48" s="77" t="s">
        <v>250</v>
      </c>
      <c r="D48" s="117" t="s">
        <v>142</v>
      </c>
      <c r="E48" s="41">
        <v>48</v>
      </c>
      <c r="F48" s="42">
        <v>6</v>
      </c>
      <c r="G48" s="174">
        <v>9</v>
      </c>
      <c r="H48" s="171">
        <v>0</v>
      </c>
      <c r="I48" s="43">
        <v>32</v>
      </c>
      <c r="J48" s="44">
        <v>6</v>
      </c>
      <c r="K48" s="52">
        <f t="shared" si="0"/>
        <v>9.88888888888889</v>
      </c>
      <c r="L48" s="146">
        <f t="shared" si="7"/>
        <v>12</v>
      </c>
      <c r="M48" s="47">
        <v>20</v>
      </c>
      <c r="N48" s="48">
        <v>5</v>
      </c>
      <c r="O48" s="174">
        <v>9</v>
      </c>
      <c r="P48" s="179">
        <v>0</v>
      </c>
      <c r="Q48" s="52">
        <f t="shared" si="1"/>
        <v>7.25</v>
      </c>
      <c r="R48" s="51">
        <f t="shared" si="9"/>
        <v>5</v>
      </c>
      <c r="S48" s="174">
        <v>5</v>
      </c>
      <c r="T48" s="171">
        <v>0</v>
      </c>
      <c r="U48" s="49">
        <v>13</v>
      </c>
      <c r="V48" s="46">
        <v>1</v>
      </c>
      <c r="W48" s="52">
        <f t="shared" si="2"/>
        <v>9</v>
      </c>
      <c r="X48" s="146">
        <f>V48+T48</f>
        <v>1</v>
      </c>
      <c r="Y48" s="134">
        <f t="shared" si="4"/>
        <v>136</v>
      </c>
      <c r="Z48" s="287">
        <f t="shared" si="5"/>
        <v>9.066666666666666</v>
      </c>
      <c r="AA48" s="288">
        <f t="shared" si="8"/>
        <v>18</v>
      </c>
      <c r="AB48" s="130" t="s">
        <v>488</v>
      </c>
    </row>
    <row r="49" spans="2:28" ht="15">
      <c r="B49" s="75">
        <v>38</v>
      </c>
      <c r="C49" s="77" t="s">
        <v>253</v>
      </c>
      <c r="D49" s="117" t="s">
        <v>99</v>
      </c>
      <c r="E49" s="41">
        <v>52.5</v>
      </c>
      <c r="F49" s="42">
        <v>6</v>
      </c>
      <c r="G49" s="174">
        <v>9</v>
      </c>
      <c r="H49" s="171">
        <v>0</v>
      </c>
      <c r="I49" s="174">
        <v>18</v>
      </c>
      <c r="J49" s="179">
        <v>0</v>
      </c>
      <c r="K49" s="52">
        <f t="shared" si="0"/>
        <v>8.833333333333334</v>
      </c>
      <c r="L49" s="146">
        <f t="shared" si="7"/>
        <v>6</v>
      </c>
      <c r="M49" s="47">
        <v>20</v>
      </c>
      <c r="N49" s="48">
        <v>5</v>
      </c>
      <c r="O49" s="174">
        <v>13.5</v>
      </c>
      <c r="P49" s="179">
        <v>0</v>
      </c>
      <c r="Q49" s="52">
        <f t="shared" si="1"/>
        <v>8.375</v>
      </c>
      <c r="R49" s="51">
        <f t="shared" si="9"/>
        <v>5</v>
      </c>
      <c r="S49" s="49">
        <v>10</v>
      </c>
      <c r="T49" s="48">
        <v>1</v>
      </c>
      <c r="U49" s="49">
        <v>11</v>
      </c>
      <c r="V49" s="46">
        <v>1</v>
      </c>
      <c r="W49" s="120">
        <f t="shared" si="2"/>
        <v>10.5</v>
      </c>
      <c r="X49" s="123">
        <f>V49+T49</f>
        <v>2</v>
      </c>
      <c r="Y49" s="134">
        <f t="shared" si="4"/>
        <v>134</v>
      </c>
      <c r="Z49" s="287">
        <f t="shared" si="5"/>
        <v>8.933333333333334</v>
      </c>
      <c r="AA49" s="288">
        <f t="shared" si="8"/>
        <v>13</v>
      </c>
      <c r="AB49" s="130" t="s">
        <v>488</v>
      </c>
    </row>
    <row r="50" spans="2:28" ht="15.75" thickBot="1">
      <c r="B50" s="89">
        <v>39</v>
      </c>
      <c r="C50" s="114" t="s">
        <v>237</v>
      </c>
      <c r="D50" s="118" t="s">
        <v>238</v>
      </c>
      <c r="E50" s="102">
        <v>30</v>
      </c>
      <c r="F50" s="108">
        <v>6</v>
      </c>
      <c r="G50" s="93">
        <v>31.5</v>
      </c>
      <c r="H50" s="108">
        <v>6</v>
      </c>
      <c r="I50" s="213">
        <v>19</v>
      </c>
      <c r="J50" s="215">
        <v>0</v>
      </c>
      <c r="K50" s="216">
        <f t="shared" si="0"/>
        <v>8.944444444444445</v>
      </c>
      <c r="L50" s="147">
        <f t="shared" si="7"/>
        <v>12</v>
      </c>
      <c r="M50" s="95">
        <v>20</v>
      </c>
      <c r="N50" s="96">
        <v>5</v>
      </c>
      <c r="O50" s="213">
        <v>1</v>
      </c>
      <c r="P50" s="215">
        <v>0</v>
      </c>
      <c r="Q50" s="216">
        <f t="shared" si="1"/>
        <v>5.25</v>
      </c>
      <c r="R50" s="58">
        <f t="shared" si="9"/>
        <v>5</v>
      </c>
      <c r="S50" s="213">
        <v>8.5</v>
      </c>
      <c r="T50" s="173">
        <v>0</v>
      </c>
      <c r="U50" s="97">
        <v>13</v>
      </c>
      <c r="V50" s="87">
        <v>1</v>
      </c>
      <c r="W50" s="121">
        <f t="shared" si="2"/>
        <v>10.75</v>
      </c>
      <c r="X50" s="124">
        <v>2</v>
      </c>
      <c r="Y50" s="135">
        <f t="shared" si="4"/>
        <v>123</v>
      </c>
      <c r="Z50" s="289">
        <f t="shared" si="5"/>
        <v>8.2</v>
      </c>
      <c r="AA50" s="290">
        <f t="shared" si="8"/>
        <v>19</v>
      </c>
      <c r="AB50" s="131" t="s">
        <v>488</v>
      </c>
    </row>
    <row r="51" spans="2:28" s="55" customFormat="1" ht="15">
      <c r="B51" s="74">
        <v>41</v>
      </c>
      <c r="C51" s="76" t="s">
        <v>194</v>
      </c>
      <c r="D51" s="116" t="s">
        <v>195</v>
      </c>
      <c r="E51" s="214" t="s">
        <v>485</v>
      </c>
      <c r="F51" s="33"/>
      <c r="G51" s="212" t="s">
        <v>485</v>
      </c>
      <c r="H51" s="33"/>
      <c r="I51" s="212" t="s">
        <v>485</v>
      </c>
      <c r="J51" s="35"/>
      <c r="K51" s="119" t="e">
        <f t="shared" si="0"/>
        <v>#VALUE!</v>
      </c>
      <c r="L51" s="37"/>
      <c r="M51" s="304" t="s">
        <v>485</v>
      </c>
      <c r="N51" s="196"/>
      <c r="O51" s="199" t="s">
        <v>485</v>
      </c>
      <c r="P51" s="192"/>
      <c r="Q51" s="38" t="e">
        <f t="shared" si="1"/>
        <v>#VALUE!</v>
      </c>
      <c r="R51" s="37"/>
      <c r="S51" s="214" t="s">
        <v>485</v>
      </c>
      <c r="T51" s="39"/>
      <c r="U51" s="214" t="s">
        <v>485</v>
      </c>
      <c r="V51" s="37"/>
      <c r="W51" s="119" t="e">
        <f t="shared" si="2"/>
        <v>#VALUE!</v>
      </c>
      <c r="X51" s="122"/>
      <c r="Y51" s="133" t="e">
        <f t="shared" si="4"/>
        <v>#VALUE!</v>
      </c>
      <c r="Z51" s="126" t="e">
        <f t="shared" si="5"/>
        <v>#VALUE!</v>
      </c>
      <c r="AA51" s="68"/>
      <c r="AB51" s="129"/>
    </row>
    <row r="52" spans="2:28" s="55" customFormat="1" ht="15">
      <c r="B52" s="75">
        <v>42</v>
      </c>
      <c r="C52" s="77" t="s">
        <v>222</v>
      </c>
      <c r="D52" s="117" t="s">
        <v>223</v>
      </c>
      <c r="E52" s="162" t="s">
        <v>485</v>
      </c>
      <c r="F52" s="42"/>
      <c r="G52" s="165" t="s">
        <v>485</v>
      </c>
      <c r="H52" s="42"/>
      <c r="I52" s="165" t="s">
        <v>485</v>
      </c>
      <c r="J52" s="44"/>
      <c r="K52" s="120" t="e">
        <f t="shared" si="0"/>
        <v>#VALUE!</v>
      </c>
      <c r="L52" s="46"/>
      <c r="M52" s="162" t="s">
        <v>485</v>
      </c>
      <c r="N52" s="48"/>
      <c r="O52" s="165" t="s">
        <v>485</v>
      </c>
      <c r="P52" s="46"/>
      <c r="Q52" s="47" t="e">
        <f t="shared" si="1"/>
        <v>#VALUE!</v>
      </c>
      <c r="R52" s="46"/>
      <c r="S52" s="162" t="s">
        <v>485</v>
      </c>
      <c r="T52" s="54"/>
      <c r="U52" s="162" t="s">
        <v>485</v>
      </c>
      <c r="V52" s="46"/>
      <c r="W52" s="120" t="e">
        <f t="shared" si="2"/>
        <v>#VALUE!</v>
      </c>
      <c r="X52" s="123"/>
      <c r="Y52" s="134" t="e">
        <f t="shared" si="4"/>
        <v>#VALUE!</v>
      </c>
      <c r="Z52" s="127" t="e">
        <f t="shared" si="5"/>
        <v>#VALUE!</v>
      </c>
      <c r="AA52" s="69"/>
      <c r="AB52" s="130"/>
    </row>
    <row r="53" spans="2:28" s="55" customFormat="1" ht="15">
      <c r="B53" s="75">
        <v>43</v>
      </c>
      <c r="C53" s="77" t="s">
        <v>224</v>
      </c>
      <c r="D53" s="117" t="s">
        <v>225</v>
      </c>
      <c r="E53" s="162" t="s">
        <v>485</v>
      </c>
      <c r="F53" s="42"/>
      <c r="G53" s="165" t="s">
        <v>485</v>
      </c>
      <c r="H53" s="42"/>
      <c r="I53" s="165" t="s">
        <v>485</v>
      </c>
      <c r="J53" s="44"/>
      <c r="K53" s="120" t="e">
        <f t="shared" si="0"/>
        <v>#VALUE!</v>
      </c>
      <c r="L53" s="46"/>
      <c r="M53" s="162" t="s">
        <v>485</v>
      </c>
      <c r="N53" s="48"/>
      <c r="O53" s="165" t="s">
        <v>485</v>
      </c>
      <c r="P53" s="46"/>
      <c r="Q53" s="47" t="e">
        <f t="shared" si="1"/>
        <v>#VALUE!</v>
      </c>
      <c r="R53" s="46"/>
      <c r="S53" s="162" t="s">
        <v>485</v>
      </c>
      <c r="T53" s="54"/>
      <c r="U53" s="162" t="s">
        <v>485</v>
      </c>
      <c r="V53" s="46"/>
      <c r="W53" s="120" t="e">
        <f t="shared" si="2"/>
        <v>#VALUE!</v>
      </c>
      <c r="X53" s="123"/>
      <c r="Y53" s="134" t="e">
        <f t="shared" si="4"/>
        <v>#VALUE!</v>
      </c>
      <c r="Z53" s="127" t="e">
        <f t="shared" si="5"/>
        <v>#VALUE!</v>
      </c>
      <c r="AA53" s="69"/>
      <c r="AB53" s="130"/>
    </row>
    <row r="54" spans="2:28" s="55" customFormat="1" ht="15">
      <c r="B54" s="75">
        <v>44</v>
      </c>
      <c r="C54" s="77" t="s">
        <v>229</v>
      </c>
      <c r="D54" s="117" t="s">
        <v>230</v>
      </c>
      <c r="E54" s="162" t="s">
        <v>485</v>
      </c>
      <c r="F54" s="42"/>
      <c r="G54" s="165" t="s">
        <v>485</v>
      </c>
      <c r="H54" s="42"/>
      <c r="I54" s="165" t="s">
        <v>485</v>
      </c>
      <c r="J54" s="44"/>
      <c r="K54" s="120" t="e">
        <f t="shared" si="0"/>
        <v>#VALUE!</v>
      </c>
      <c r="L54" s="46"/>
      <c r="M54" s="162" t="s">
        <v>485</v>
      </c>
      <c r="N54" s="48"/>
      <c r="O54" s="165" t="s">
        <v>485</v>
      </c>
      <c r="P54" s="46"/>
      <c r="Q54" s="47" t="e">
        <f t="shared" si="1"/>
        <v>#VALUE!</v>
      </c>
      <c r="R54" s="46"/>
      <c r="S54" s="162" t="s">
        <v>485</v>
      </c>
      <c r="T54" s="54"/>
      <c r="U54" s="162" t="s">
        <v>485</v>
      </c>
      <c r="V54" s="46"/>
      <c r="W54" s="120" t="e">
        <f t="shared" si="2"/>
        <v>#VALUE!</v>
      </c>
      <c r="X54" s="123"/>
      <c r="Y54" s="134" t="e">
        <f t="shared" si="4"/>
        <v>#VALUE!</v>
      </c>
      <c r="Z54" s="127" t="e">
        <f t="shared" si="5"/>
        <v>#VALUE!</v>
      </c>
      <c r="AA54" s="69"/>
      <c r="AB54" s="130"/>
    </row>
    <row r="55" spans="2:28" s="55" customFormat="1" ht="15">
      <c r="B55" s="75">
        <v>45</v>
      </c>
      <c r="C55" s="77" t="s">
        <v>143</v>
      </c>
      <c r="D55" s="117" t="s">
        <v>239</v>
      </c>
      <c r="E55" s="162" t="s">
        <v>485</v>
      </c>
      <c r="F55" s="42"/>
      <c r="G55" s="165" t="s">
        <v>485</v>
      </c>
      <c r="H55" s="42"/>
      <c r="I55" s="165" t="s">
        <v>485</v>
      </c>
      <c r="J55" s="44"/>
      <c r="K55" s="120" t="e">
        <f t="shared" si="0"/>
        <v>#VALUE!</v>
      </c>
      <c r="L55" s="46"/>
      <c r="M55" s="162" t="s">
        <v>485</v>
      </c>
      <c r="N55" s="48"/>
      <c r="O55" s="165" t="s">
        <v>485</v>
      </c>
      <c r="P55" s="46"/>
      <c r="Q55" s="47" t="e">
        <f t="shared" si="1"/>
        <v>#VALUE!</v>
      </c>
      <c r="R55" s="46"/>
      <c r="S55" s="162" t="s">
        <v>485</v>
      </c>
      <c r="T55" s="54"/>
      <c r="U55" s="162" t="s">
        <v>485</v>
      </c>
      <c r="V55" s="46"/>
      <c r="W55" s="120" t="e">
        <f t="shared" si="2"/>
        <v>#VALUE!</v>
      </c>
      <c r="X55" s="123"/>
      <c r="Y55" s="134" t="e">
        <f t="shared" si="4"/>
        <v>#VALUE!</v>
      </c>
      <c r="Z55" s="127" t="e">
        <f t="shared" si="5"/>
        <v>#VALUE!</v>
      </c>
      <c r="AA55" s="69"/>
      <c r="AB55" s="130"/>
    </row>
    <row r="56" spans="2:28" s="55" customFormat="1" ht="15.75" thickBot="1">
      <c r="B56" s="89">
        <v>46</v>
      </c>
      <c r="C56" s="114" t="s">
        <v>254</v>
      </c>
      <c r="D56" s="118" t="s">
        <v>210</v>
      </c>
      <c r="E56" s="209" t="s">
        <v>485</v>
      </c>
      <c r="F56" s="108"/>
      <c r="G56" s="184" t="s">
        <v>485</v>
      </c>
      <c r="H56" s="108"/>
      <c r="I56" s="184" t="s">
        <v>485</v>
      </c>
      <c r="J56" s="94"/>
      <c r="K56" s="121" t="e">
        <f t="shared" si="0"/>
        <v>#VALUE!</v>
      </c>
      <c r="L56" s="87"/>
      <c r="M56" s="209" t="s">
        <v>485</v>
      </c>
      <c r="N56" s="96"/>
      <c r="O56" s="184" t="s">
        <v>485</v>
      </c>
      <c r="P56" s="87"/>
      <c r="Q56" s="95" t="e">
        <f t="shared" si="1"/>
        <v>#VALUE!</v>
      </c>
      <c r="R56" s="87"/>
      <c r="S56" s="209" t="s">
        <v>485</v>
      </c>
      <c r="T56" s="283"/>
      <c r="U56" s="209" t="s">
        <v>485</v>
      </c>
      <c r="V56" s="87"/>
      <c r="W56" s="121" t="e">
        <f t="shared" si="2"/>
        <v>#VALUE!</v>
      </c>
      <c r="X56" s="124"/>
      <c r="Y56" s="135" t="e">
        <f t="shared" si="4"/>
        <v>#VALUE!</v>
      </c>
      <c r="Z56" s="128" t="e">
        <f t="shared" si="5"/>
        <v>#VALUE!</v>
      </c>
      <c r="AA56" s="70"/>
      <c r="AB56" s="131"/>
    </row>
    <row r="57" spans="3:25" ht="21"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</row>
    <row r="58" spans="3:25" ht="21">
      <c r="C58" s="59" t="s">
        <v>72</v>
      </c>
      <c r="D58" s="60"/>
      <c r="E58" s="136" t="s">
        <v>495</v>
      </c>
      <c r="F58" s="60"/>
      <c r="G58" s="60"/>
      <c r="H58" s="60"/>
      <c r="I58" s="60"/>
      <c r="J58" s="60"/>
      <c r="K58" s="60"/>
      <c r="L58" s="60"/>
      <c r="M58" s="61" t="s">
        <v>494</v>
      </c>
      <c r="N58" s="60"/>
      <c r="O58" s="62"/>
      <c r="P58" s="62"/>
      <c r="Q58" s="62"/>
      <c r="R58" s="60"/>
      <c r="S58" s="60"/>
      <c r="T58" s="60"/>
      <c r="U58" s="60"/>
      <c r="V58" s="60"/>
      <c r="W58" s="60"/>
      <c r="X58" s="60"/>
      <c r="Y58" s="60"/>
    </row>
    <row r="59" spans="3:25" ht="21"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2"/>
      <c r="N59" s="62"/>
      <c r="O59" s="62"/>
      <c r="P59" s="62"/>
      <c r="Q59" s="62"/>
      <c r="R59" s="60"/>
      <c r="S59" s="60"/>
      <c r="T59" s="60"/>
      <c r="U59" s="60"/>
      <c r="V59" s="60"/>
      <c r="W59" s="60"/>
      <c r="X59" s="60"/>
      <c r="Y59" s="60"/>
    </row>
    <row r="60" spans="3:25" ht="21">
      <c r="C60" s="59" t="s">
        <v>73</v>
      </c>
      <c r="E60" s="136" t="s">
        <v>66</v>
      </c>
      <c r="F60" s="60"/>
      <c r="G60" s="60"/>
      <c r="H60" s="60"/>
      <c r="I60" s="60"/>
      <c r="J60" s="60"/>
      <c r="K60" s="60"/>
      <c r="L60" s="60"/>
      <c r="M60" s="63" t="s">
        <v>67</v>
      </c>
      <c r="N60" s="64"/>
      <c r="O60" s="64"/>
      <c r="P60" s="64"/>
      <c r="Q60" s="62"/>
      <c r="R60" s="60"/>
      <c r="S60" s="60"/>
      <c r="T60" s="65" t="s">
        <v>68</v>
      </c>
      <c r="U60" s="66"/>
      <c r="V60" s="66"/>
      <c r="W60" s="66"/>
      <c r="X60" s="66"/>
      <c r="Y60" s="66"/>
    </row>
    <row r="61" spans="3:25" ht="21">
      <c r="C61" s="59"/>
      <c r="E61" s="136" t="s">
        <v>65</v>
      </c>
      <c r="H61" s="60"/>
      <c r="I61" s="60"/>
      <c r="J61" s="60"/>
      <c r="K61" s="60"/>
      <c r="L61" s="60"/>
      <c r="M61" s="62"/>
      <c r="N61" s="62" t="s">
        <v>18</v>
      </c>
      <c r="O61" s="62"/>
      <c r="P61" s="62"/>
      <c r="Q61" s="62"/>
      <c r="R61" s="60"/>
      <c r="S61" s="60"/>
      <c r="T61" s="66"/>
      <c r="U61" s="65" t="s">
        <v>69</v>
      </c>
      <c r="V61" s="66"/>
      <c r="W61" s="66"/>
      <c r="X61" s="66"/>
      <c r="Y61" s="66"/>
    </row>
    <row r="62" spans="3:21" ht="21">
      <c r="C62" s="60"/>
      <c r="E62" s="136" t="s">
        <v>90</v>
      </c>
      <c r="F62" s="60"/>
      <c r="G62" s="60"/>
      <c r="H62" s="60"/>
      <c r="I62" s="60"/>
      <c r="J62" s="60"/>
      <c r="K62" s="60"/>
      <c r="L62" s="60"/>
      <c r="M62" s="62"/>
      <c r="O62" s="62"/>
      <c r="P62" s="62"/>
      <c r="Q62" s="62"/>
      <c r="R62" s="60"/>
      <c r="S62" s="60"/>
      <c r="U62" s="62" t="s">
        <v>70</v>
      </c>
    </row>
    <row r="63" spans="3:19" ht="21">
      <c r="C63" s="60"/>
      <c r="E63" s="136" t="s">
        <v>14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3:19" ht="21">
      <c r="C64" s="60"/>
      <c r="E64" s="136" t="s">
        <v>13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</row>
    <row r="65" spans="3:25" ht="21">
      <c r="C65" s="60"/>
      <c r="E65" s="136" t="s">
        <v>190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5:7" ht="21">
      <c r="E66" s="136" t="s">
        <v>18</v>
      </c>
      <c r="F66" s="60"/>
      <c r="G66" s="60"/>
    </row>
    <row r="68" spans="3:5" ht="20.25">
      <c r="C68" s="65" t="s">
        <v>263</v>
      </c>
      <c r="D68" s="65"/>
      <c r="E68" s="66"/>
    </row>
    <row r="69" spans="3:5" ht="20.25">
      <c r="C69" s="65" t="s">
        <v>499</v>
      </c>
      <c r="D69" s="65"/>
      <c r="E69" s="66"/>
    </row>
    <row r="70" spans="3:5" ht="20.25">
      <c r="C70" s="65" t="s">
        <v>498</v>
      </c>
      <c r="D70" s="65"/>
      <c r="E70" s="66"/>
    </row>
  </sheetData>
  <sheetProtection password="880B" sheet="1" formatCells="0" formatColumns="0" formatRows="0" insertColumns="0" insertRows="0" insertHyperlinks="0" deleteColumns="0" deleteRows="0" sort="0" autoFilter="0" pivotTables="0"/>
  <mergeCells count="4">
    <mergeCell ref="E9:L9"/>
    <mergeCell ref="M9:R9"/>
    <mergeCell ref="S9:X9"/>
    <mergeCell ref="Y9:AA9"/>
  </mergeCells>
  <printOptions horizontalCentered="1" verticalCentered="1"/>
  <pageMargins left="0.11811023622047245" right="0.11811023622047245" top="0.15748031496062992" bottom="0.15748031496062992" header="0.31496062992125984" footer="0.11811023622047245"/>
  <pageSetup fitToHeight="1" fitToWidth="1" horizontalDpi="600" verticalDpi="6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C33"/>
  <sheetViews>
    <sheetView zoomScale="70" zoomScaleNormal="70" zoomScalePageLayoutView="0" workbookViewId="0" topLeftCell="A5">
      <selection activeCell="AE10" sqref="AE10"/>
    </sheetView>
  </sheetViews>
  <sheetFormatPr defaultColWidth="11.421875" defaultRowHeight="15"/>
  <cols>
    <col min="1" max="1" width="4.28125" style="18" customWidth="1"/>
    <col min="2" max="2" width="4.57421875" style="18" customWidth="1"/>
    <col min="3" max="3" width="21.8515625" style="18" customWidth="1"/>
    <col min="4" max="4" width="22.421875" style="18" customWidth="1"/>
    <col min="5" max="5" width="7.421875" style="18" customWidth="1"/>
    <col min="6" max="6" width="4.421875" style="18" customWidth="1"/>
    <col min="7" max="7" width="8.28125" style="18" customWidth="1"/>
    <col min="8" max="8" width="4.421875" style="18" customWidth="1"/>
    <col min="9" max="9" width="7.8515625" style="18" customWidth="1"/>
    <col min="10" max="10" width="4.8515625" style="18" customWidth="1"/>
    <col min="11" max="11" width="7.8515625" style="18" customWidth="1"/>
    <col min="12" max="12" width="4.8515625" style="18" customWidth="1"/>
    <col min="13" max="13" width="8.140625" style="18" customWidth="1"/>
    <col min="14" max="14" width="4.57421875" style="18" customWidth="1"/>
    <col min="15" max="15" width="8.00390625" style="18" customWidth="1"/>
    <col min="16" max="16" width="4.421875" style="18" customWidth="1"/>
    <col min="17" max="17" width="7.28125" style="18" customWidth="1"/>
    <col min="18" max="18" width="4.421875" style="18" customWidth="1"/>
    <col min="19" max="19" width="8.00390625" style="18" customWidth="1"/>
    <col min="20" max="20" width="5.7109375" style="18" customWidth="1"/>
    <col min="21" max="21" width="8.140625" style="18" customWidth="1"/>
    <col min="22" max="22" width="5.7109375" style="18" customWidth="1"/>
    <col min="23" max="23" width="6.8515625" style="18" customWidth="1"/>
    <col min="24" max="24" width="4.140625" style="18" customWidth="1"/>
    <col min="25" max="25" width="11.00390625" style="18" customWidth="1"/>
    <col min="26" max="26" width="7.57421875" style="18" customWidth="1"/>
    <col min="27" max="27" width="6.140625" style="18" customWidth="1"/>
    <col min="28" max="16384" width="11.421875" style="18" customWidth="1"/>
  </cols>
  <sheetData>
    <row r="1" spans="2:12" ht="15">
      <c r="B1" s="15" t="s">
        <v>4</v>
      </c>
      <c r="C1" s="16"/>
      <c r="D1" s="16"/>
      <c r="E1" s="16"/>
      <c r="F1" s="16"/>
      <c r="G1" s="16"/>
      <c r="H1" s="16"/>
      <c r="I1" s="16"/>
      <c r="J1" s="17"/>
      <c r="K1" s="17"/>
      <c r="L1" s="17"/>
    </row>
    <row r="2" spans="2:12" ht="1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4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7.25">
      <c r="B5" s="19"/>
      <c r="C5" s="19"/>
      <c r="D5" s="20" t="s">
        <v>501</v>
      </c>
      <c r="E5" s="20"/>
      <c r="F5" s="19"/>
      <c r="G5" s="19"/>
      <c r="H5" s="19"/>
      <c r="I5" s="19"/>
      <c r="J5" s="19"/>
      <c r="K5" s="19"/>
      <c r="L5" s="19"/>
    </row>
    <row r="6" spans="2:12" ht="17.25">
      <c r="B6" s="19"/>
      <c r="C6" s="19"/>
      <c r="D6" s="20" t="s">
        <v>264</v>
      </c>
      <c r="E6" s="19"/>
      <c r="F6" s="19"/>
      <c r="G6" s="19"/>
      <c r="H6" s="19"/>
      <c r="I6" s="19"/>
      <c r="J6" s="19"/>
      <c r="K6" s="19"/>
      <c r="L6" s="19"/>
    </row>
    <row r="7" spans="2:12" ht="17.25">
      <c r="B7" s="19"/>
      <c r="C7" s="19"/>
      <c r="D7" s="20" t="s">
        <v>108</v>
      </c>
      <c r="E7" s="19"/>
      <c r="F7" s="19"/>
      <c r="G7" s="19"/>
      <c r="H7" s="19"/>
      <c r="I7" s="19"/>
      <c r="J7" s="19"/>
      <c r="K7" s="19"/>
      <c r="L7" s="19"/>
    </row>
    <row r="8" spans="2:12" ht="15" thickBo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2:29" ht="21" thickBot="1">
      <c r="B9" s="71"/>
      <c r="C9" s="71"/>
      <c r="D9" s="71"/>
      <c r="E9" s="515" t="s">
        <v>26</v>
      </c>
      <c r="F9" s="516"/>
      <c r="G9" s="516"/>
      <c r="H9" s="516"/>
      <c r="I9" s="516"/>
      <c r="J9" s="516"/>
      <c r="K9" s="516"/>
      <c r="L9" s="517"/>
      <c r="M9" s="515" t="s">
        <v>28</v>
      </c>
      <c r="N9" s="516"/>
      <c r="O9" s="516"/>
      <c r="P9" s="516"/>
      <c r="Q9" s="516"/>
      <c r="R9" s="517"/>
      <c r="S9" s="515" t="s">
        <v>23</v>
      </c>
      <c r="T9" s="516"/>
      <c r="U9" s="516"/>
      <c r="V9" s="516"/>
      <c r="W9" s="516"/>
      <c r="X9" s="517"/>
      <c r="Y9" s="515" t="s">
        <v>24</v>
      </c>
      <c r="Z9" s="516"/>
      <c r="AA9" s="517"/>
      <c r="AC9" s="55"/>
    </row>
    <row r="10" spans="2:29" ht="312" customHeight="1" thickBot="1">
      <c r="B10" s="72" t="s">
        <v>0</v>
      </c>
      <c r="C10" s="24" t="s">
        <v>1</v>
      </c>
      <c r="D10" s="115" t="s">
        <v>31</v>
      </c>
      <c r="E10" s="26" t="s">
        <v>74</v>
      </c>
      <c r="F10" s="27" t="s">
        <v>36</v>
      </c>
      <c r="G10" s="27" t="s">
        <v>59</v>
      </c>
      <c r="H10" s="27" t="s">
        <v>36</v>
      </c>
      <c r="I10" s="27" t="s">
        <v>75</v>
      </c>
      <c r="J10" s="28" t="s">
        <v>36</v>
      </c>
      <c r="K10" s="29" t="s">
        <v>25</v>
      </c>
      <c r="L10" s="30" t="s">
        <v>60</v>
      </c>
      <c r="M10" s="80" t="s">
        <v>63</v>
      </c>
      <c r="N10" s="27" t="s">
        <v>42</v>
      </c>
      <c r="O10" s="27" t="s">
        <v>52</v>
      </c>
      <c r="P10" s="28" t="s">
        <v>42</v>
      </c>
      <c r="Q10" s="29" t="s">
        <v>27</v>
      </c>
      <c r="R10" s="30" t="s">
        <v>61</v>
      </c>
      <c r="S10" s="26" t="s">
        <v>3</v>
      </c>
      <c r="T10" s="27" t="s">
        <v>43</v>
      </c>
      <c r="U10" s="27" t="s">
        <v>34</v>
      </c>
      <c r="V10" s="28" t="s">
        <v>43</v>
      </c>
      <c r="W10" s="29" t="s">
        <v>29</v>
      </c>
      <c r="X10" s="291" t="s">
        <v>62</v>
      </c>
      <c r="Y10" s="132" t="s">
        <v>39</v>
      </c>
      <c r="Z10" s="125" t="s">
        <v>40</v>
      </c>
      <c r="AA10" s="132" t="s">
        <v>41</v>
      </c>
      <c r="AB10" s="73"/>
      <c r="AC10" s="55"/>
    </row>
    <row r="11" spans="2:28" ht="15">
      <c r="B11" s="74">
        <v>1</v>
      </c>
      <c r="C11" s="76" t="s">
        <v>221</v>
      </c>
      <c r="D11" s="116" t="s">
        <v>81</v>
      </c>
      <c r="E11" s="32">
        <v>48</v>
      </c>
      <c r="F11" s="33">
        <v>6</v>
      </c>
      <c r="G11" s="180">
        <v>17.25</v>
      </c>
      <c r="H11" s="181">
        <v>0</v>
      </c>
      <c r="I11" s="307">
        <v>44.01</v>
      </c>
      <c r="J11" s="383">
        <v>6</v>
      </c>
      <c r="K11" s="36">
        <f aca="true" t="shared" si="0" ref="K11:K19">(E11+G11+I11)/9</f>
        <v>12.139999999999999</v>
      </c>
      <c r="L11" s="106">
        <v>18</v>
      </c>
      <c r="M11" s="38">
        <v>20</v>
      </c>
      <c r="N11" s="39">
        <v>5</v>
      </c>
      <c r="O11" s="40">
        <v>23</v>
      </c>
      <c r="P11" s="37">
        <v>5</v>
      </c>
      <c r="Q11" s="119">
        <f aca="true" t="shared" si="1" ref="Q11:Q19">(M11+O11)/4</f>
        <v>10.75</v>
      </c>
      <c r="R11" s="37">
        <v>10</v>
      </c>
      <c r="S11" s="285">
        <v>7.5</v>
      </c>
      <c r="T11" s="181">
        <v>0</v>
      </c>
      <c r="U11" s="40">
        <v>15</v>
      </c>
      <c r="V11" s="37">
        <v>1</v>
      </c>
      <c r="W11" s="119">
        <f aca="true" t="shared" si="2" ref="W11:W19">(S11+U11)/2</f>
        <v>11.25</v>
      </c>
      <c r="X11" s="122">
        <v>2</v>
      </c>
      <c r="Y11" s="133">
        <f aca="true" t="shared" si="3" ref="Y11:Y19">SUM(E11+G11+I11+M11+O11+S11+U11)</f>
        <v>174.76</v>
      </c>
      <c r="Z11" s="339">
        <f aca="true" t="shared" si="4" ref="Z11:Z19">SUM(Y11/15)</f>
        <v>11.650666666666666</v>
      </c>
      <c r="AA11" s="103">
        <f>L11+X11+R11</f>
        <v>30</v>
      </c>
      <c r="AB11" s="129" t="s">
        <v>107</v>
      </c>
    </row>
    <row r="12" spans="2:28" ht="15">
      <c r="B12" s="75">
        <v>2</v>
      </c>
      <c r="C12" s="77" t="s">
        <v>253</v>
      </c>
      <c r="D12" s="117" t="s">
        <v>99</v>
      </c>
      <c r="E12" s="41">
        <v>52.5</v>
      </c>
      <c r="F12" s="42">
        <v>6</v>
      </c>
      <c r="G12" s="273">
        <v>30</v>
      </c>
      <c r="H12" s="335">
        <v>6</v>
      </c>
      <c r="I12" s="316">
        <v>27.509999999999998</v>
      </c>
      <c r="J12" s="317">
        <v>0</v>
      </c>
      <c r="K12" s="45">
        <f t="shared" si="0"/>
        <v>12.223333333333333</v>
      </c>
      <c r="L12" s="101">
        <v>18</v>
      </c>
      <c r="M12" s="47">
        <v>20</v>
      </c>
      <c r="N12" s="48">
        <v>5</v>
      </c>
      <c r="O12" s="273">
        <v>21.5</v>
      </c>
      <c r="P12" s="318">
        <v>5</v>
      </c>
      <c r="Q12" s="45">
        <f t="shared" si="1"/>
        <v>10.375</v>
      </c>
      <c r="R12" s="44">
        <f>N12+P12</f>
        <v>10</v>
      </c>
      <c r="S12" s="47">
        <v>10</v>
      </c>
      <c r="T12" s="48">
        <v>1</v>
      </c>
      <c r="U12" s="49">
        <v>11</v>
      </c>
      <c r="V12" s="46">
        <v>1</v>
      </c>
      <c r="W12" s="120">
        <f t="shared" si="2"/>
        <v>10.5</v>
      </c>
      <c r="X12" s="123">
        <f>V12+T12</f>
        <v>2</v>
      </c>
      <c r="Y12" s="134">
        <f t="shared" si="3"/>
        <v>172.51</v>
      </c>
      <c r="Z12" s="321">
        <f t="shared" si="4"/>
        <v>11.500666666666666</v>
      </c>
      <c r="AA12" s="104">
        <v>30</v>
      </c>
      <c r="AB12" s="130" t="s">
        <v>107</v>
      </c>
    </row>
    <row r="13" spans="2:28" ht="15">
      <c r="B13" s="75">
        <v>3</v>
      </c>
      <c r="C13" s="77" t="s">
        <v>233</v>
      </c>
      <c r="D13" s="117" t="s">
        <v>234</v>
      </c>
      <c r="E13" s="41">
        <v>45</v>
      </c>
      <c r="F13" s="42">
        <v>6</v>
      </c>
      <c r="G13" s="174">
        <v>21.75</v>
      </c>
      <c r="H13" s="171">
        <v>0</v>
      </c>
      <c r="I13" s="273">
        <v>41.01</v>
      </c>
      <c r="J13" s="318">
        <v>6</v>
      </c>
      <c r="K13" s="45">
        <f t="shared" si="0"/>
        <v>11.973333333333333</v>
      </c>
      <c r="L13" s="101">
        <v>18</v>
      </c>
      <c r="M13" s="177">
        <v>16</v>
      </c>
      <c r="N13" s="171">
        <v>0</v>
      </c>
      <c r="O13" s="49">
        <v>20</v>
      </c>
      <c r="P13" s="46">
        <v>5</v>
      </c>
      <c r="Q13" s="52">
        <f t="shared" si="1"/>
        <v>9</v>
      </c>
      <c r="R13" s="51">
        <f>N13+P13</f>
        <v>5</v>
      </c>
      <c r="S13" s="250">
        <v>10</v>
      </c>
      <c r="T13" s="48">
        <v>1</v>
      </c>
      <c r="U13" s="49">
        <v>14</v>
      </c>
      <c r="V13" s="46">
        <v>1</v>
      </c>
      <c r="W13" s="120">
        <f t="shared" si="2"/>
        <v>12</v>
      </c>
      <c r="X13" s="123">
        <f>V13+T13</f>
        <v>2</v>
      </c>
      <c r="Y13" s="134">
        <f t="shared" si="3"/>
        <v>167.76</v>
      </c>
      <c r="Z13" s="321">
        <f t="shared" si="4"/>
        <v>11.184</v>
      </c>
      <c r="AA13" s="104">
        <v>30</v>
      </c>
      <c r="AB13" s="130" t="s">
        <v>107</v>
      </c>
    </row>
    <row r="14" spans="2:28" ht="15">
      <c r="B14" s="75">
        <v>4</v>
      </c>
      <c r="C14" s="77" t="s">
        <v>250</v>
      </c>
      <c r="D14" s="117" t="s">
        <v>142</v>
      </c>
      <c r="E14" s="41">
        <v>48</v>
      </c>
      <c r="F14" s="42">
        <v>6</v>
      </c>
      <c r="G14" s="273">
        <v>30</v>
      </c>
      <c r="H14" s="335">
        <v>6</v>
      </c>
      <c r="I14" s="43">
        <v>32</v>
      </c>
      <c r="J14" s="44">
        <v>6</v>
      </c>
      <c r="K14" s="45">
        <f t="shared" si="0"/>
        <v>12.222222222222221</v>
      </c>
      <c r="L14" s="101">
        <f>F14+H14+J14</f>
        <v>18</v>
      </c>
      <c r="M14" s="47">
        <v>20</v>
      </c>
      <c r="N14" s="48">
        <v>5</v>
      </c>
      <c r="O14" s="316">
        <v>16</v>
      </c>
      <c r="P14" s="317">
        <v>0</v>
      </c>
      <c r="Q14" s="52">
        <f t="shared" si="1"/>
        <v>9</v>
      </c>
      <c r="R14" s="51">
        <f>N14+P14</f>
        <v>5</v>
      </c>
      <c r="S14" s="316">
        <v>8</v>
      </c>
      <c r="T14" s="336">
        <v>0</v>
      </c>
      <c r="U14" s="49">
        <v>13</v>
      </c>
      <c r="V14" s="46">
        <v>1</v>
      </c>
      <c r="W14" s="45">
        <f t="shared" si="2"/>
        <v>10.5</v>
      </c>
      <c r="X14" s="101">
        <v>2</v>
      </c>
      <c r="Y14" s="134">
        <f t="shared" si="3"/>
        <v>167</v>
      </c>
      <c r="Z14" s="321">
        <f t="shared" si="4"/>
        <v>11.133333333333333</v>
      </c>
      <c r="AA14" s="104">
        <v>30</v>
      </c>
      <c r="AB14" s="130" t="s">
        <v>107</v>
      </c>
    </row>
    <row r="15" spans="2:28" ht="15">
      <c r="B15" s="75">
        <v>5</v>
      </c>
      <c r="C15" s="77" t="s">
        <v>226</v>
      </c>
      <c r="D15" s="117" t="s">
        <v>120</v>
      </c>
      <c r="E15" s="41">
        <v>45</v>
      </c>
      <c r="F15" s="42">
        <v>6</v>
      </c>
      <c r="G15" s="174">
        <v>15</v>
      </c>
      <c r="H15" s="171">
        <v>0</v>
      </c>
      <c r="I15" s="273">
        <v>39.99</v>
      </c>
      <c r="J15" s="318">
        <v>6</v>
      </c>
      <c r="K15" s="45">
        <f t="shared" si="0"/>
        <v>11.110000000000001</v>
      </c>
      <c r="L15" s="101">
        <v>18</v>
      </c>
      <c r="M15" s="47">
        <v>22</v>
      </c>
      <c r="N15" s="48">
        <v>5</v>
      </c>
      <c r="O15" s="49">
        <v>21</v>
      </c>
      <c r="P15" s="46">
        <v>5</v>
      </c>
      <c r="Q15" s="120">
        <f t="shared" si="1"/>
        <v>10.75</v>
      </c>
      <c r="R15" s="46">
        <v>10</v>
      </c>
      <c r="S15" s="174">
        <v>6.5</v>
      </c>
      <c r="T15" s="171">
        <v>0</v>
      </c>
      <c r="U15" s="49">
        <v>15</v>
      </c>
      <c r="V15" s="46">
        <v>1</v>
      </c>
      <c r="W15" s="120">
        <f t="shared" si="2"/>
        <v>10.75</v>
      </c>
      <c r="X15" s="123">
        <v>2</v>
      </c>
      <c r="Y15" s="134">
        <f t="shared" si="3"/>
        <v>164.49</v>
      </c>
      <c r="Z15" s="321">
        <f t="shared" si="4"/>
        <v>10.966000000000001</v>
      </c>
      <c r="AA15" s="104">
        <f>L15+X15+R15</f>
        <v>30</v>
      </c>
      <c r="AB15" s="130" t="s">
        <v>107</v>
      </c>
    </row>
    <row r="16" spans="2:28" ht="15">
      <c r="B16" s="75">
        <v>6</v>
      </c>
      <c r="C16" s="77" t="s">
        <v>247</v>
      </c>
      <c r="D16" s="117" t="s">
        <v>124</v>
      </c>
      <c r="E16" s="41">
        <v>40.5</v>
      </c>
      <c r="F16" s="42">
        <v>6</v>
      </c>
      <c r="G16" s="273">
        <v>30</v>
      </c>
      <c r="H16" s="335">
        <v>6</v>
      </c>
      <c r="I16" s="273">
        <v>30.990000000000002</v>
      </c>
      <c r="J16" s="318">
        <v>6</v>
      </c>
      <c r="K16" s="45">
        <f t="shared" si="0"/>
        <v>11.276666666666667</v>
      </c>
      <c r="L16" s="101">
        <v>18</v>
      </c>
      <c r="M16" s="338">
        <v>20</v>
      </c>
      <c r="N16" s="335">
        <v>5</v>
      </c>
      <c r="O16" s="174">
        <v>17</v>
      </c>
      <c r="P16" s="179">
        <v>0</v>
      </c>
      <c r="Q16" s="52">
        <f t="shared" si="1"/>
        <v>9.25</v>
      </c>
      <c r="R16" s="51">
        <f>N16+P16</f>
        <v>5</v>
      </c>
      <c r="S16" s="174">
        <v>8.5</v>
      </c>
      <c r="T16" s="171">
        <v>0</v>
      </c>
      <c r="U16" s="49">
        <v>13</v>
      </c>
      <c r="V16" s="46">
        <v>1</v>
      </c>
      <c r="W16" s="120">
        <f t="shared" si="2"/>
        <v>10.75</v>
      </c>
      <c r="X16" s="123">
        <v>2</v>
      </c>
      <c r="Y16" s="134">
        <f t="shared" si="3"/>
        <v>159.99</v>
      </c>
      <c r="Z16" s="321">
        <f t="shared" si="4"/>
        <v>10.666</v>
      </c>
      <c r="AA16" s="104">
        <v>30</v>
      </c>
      <c r="AB16" s="130" t="s">
        <v>107</v>
      </c>
    </row>
    <row r="17" spans="2:28" ht="15">
      <c r="B17" s="75">
        <v>7</v>
      </c>
      <c r="C17" s="77" t="s">
        <v>196</v>
      </c>
      <c r="D17" s="117" t="s">
        <v>197</v>
      </c>
      <c r="E17" s="41">
        <v>33</v>
      </c>
      <c r="F17" s="42">
        <v>6</v>
      </c>
      <c r="G17" s="174">
        <v>29.25</v>
      </c>
      <c r="H17" s="171">
        <v>0</v>
      </c>
      <c r="I17" s="174">
        <v>27.500000000000007</v>
      </c>
      <c r="J17" s="179">
        <v>0</v>
      </c>
      <c r="K17" s="52">
        <f t="shared" si="0"/>
        <v>9.972222222222221</v>
      </c>
      <c r="L17" s="146">
        <f>F17+H17+J17</f>
        <v>6</v>
      </c>
      <c r="M17" s="338">
        <v>20</v>
      </c>
      <c r="N17" s="335">
        <v>5</v>
      </c>
      <c r="O17" s="49">
        <v>21</v>
      </c>
      <c r="P17" s="46">
        <v>5</v>
      </c>
      <c r="Q17" s="45">
        <f t="shared" si="1"/>
        <v>10.25</v>
      </c>
      <c r="R17" s="44">
        <f>N17+P17</f>
        <v>10</v>
      </c>
      <c r="S17" s="174">
        <v>8.5</v>
      </c>
      <c r="T17" s="171">
        <v>0</v>
      </c>
      <c r="U17" s="49">
        <v>14</v>
      </c>
      <c r="V17" s="46">
        <v>1</v>
      </c>
      <c r="W17" s="120">
        <f t="shared" si="2"/>
        <v>11.25</v>
      </c>
      <c r="X17" s="123">
        <v>2</v>
      </c>
      <c r="Y17" s="134">
        <f t="shared" si="3"/>
        <v>153.25</v>
      </c>
      <c r="Z17" s="321">
        <f t="shared" si="4"/>
        <v>10.216666666666667</v>
      </c>
      <c r="AA17" s="104">
        <v>30</v>
      </c>
      <c r="AB17" s="130" t="s">
        <v>107</v>
      </c>
    </row>
    <row r="18" spans="2:28" ht="15">
      <c r="B18" s="75">
        <v>8</v>
      </c>
      <c r="C18" s="77" t="s">
        <v>204</v>
      </c>
      <c r="D18" s="117" t="s">
        <v>205</v>
      </c>
      <c r="E18" s="41">
        <v>46.5</v>
      </c>
      <c r="F18" s="42">
        <v>6</v>
      </c>
      <c r="G18" s="174">
        <v>19.5</v>
      </c>
      <c r="H18" s="171">
        <v>0</v>
      </c>
      <c r="I18" s="273">
        <v>30</v>
      </c>
      <c r="J18" s="318">
        <v>6</v>
      </c>
      <c r="K18" s="45">
        <f t="shared" si="0"/>
        <v>10.666666666666666</v>
      </c>
      <c r="L18" s="101">
        <v>18</v>
      </c>
      <c r="M18" s="177">
        <v>16</v>
      </c>
      <c r="N18" s="171">
        <v>0</v>
      </c>
      <c r="O18" s="174">
        <v>19</v>
      </c>
      <c r="P18" s="179">
        <v>0</v>
      </c>
      <c r="Q18" s="52">
        <f t="shared" si="1"/>
        <v>8.75</v>
      </c>
      <c r="R18" s="51">
        <f>N18+P18</f>
        <v>0</v>
      </c>
      <c r="S18" s="174">
        <v>7.5</v>
      </c>
      <c r="T18" s="171">
        <v>0</v>
      </c>
      <c r="U18" s="49">
        <v>13</v>
      </c>
      <c r="V18" s="46">
        <v>1</v>
      </c>
      <c r="W18" s="120">
        <f t="shared" si="2"/>
        <v>10.25</v>
      </c>
      <c r="X18" s="123">
        <v>2</v>
      </c>
      <c r="Y18" s="134">
        <f t="shared" si="3"/>
        <v>151.5</v>
      </c>
      <c r="Z18" s="321">
        <f t="shared" si="4"/>
        <v>10.1</v>
      </c>
      <c r="AA18" s="104">
        <v>30</v>
      </c>
      <c r="AB18" s="130" t="s">
        <v>107</v>
      </c>
    </row>
    <row r="19" spans="2:28" ht="15.75" thickBot="1">
      <c r="B19" s="89">
        <v>9</v>
      </c>
      <c r="C19" s="114" t="s">
        <v>237</v>
      </c>
      <c r="D19" s="118" t="s">
        <v>238</v>
      </c>
      <c r="E19" s="102">
        <v>48</v>
      </c>
      <c r="F19" s="108">
        <v>6</v>
      </c>
      <c r="G19" s="93">
        <v>31.5</v>
      </c>
      <c r="H19" s="108">
        <v>6</v>
      </c>
      <c r="I19" s="213">
        <v>19</v>
      </c>
      <c r="J19" s="215">
        <v>0</v>
      </c>
      <c r="K19" s="107">
        <f t="shared" si="0"/>
        <v>10.944444444444445</v>
      </c>
      <c r="L19" s="109">
        <v>18</v>
      </c>
      <c r="M19" s="95">
        <v>20</v>
      </c>
      <c r="N19" s="96">
        <v>5</v>
      </c>
      <c r="O19" s="319">
        <v>10</v>
      </c>
      <c r="P19" s="320">
        <v>0</v>
      </c>
      <c r="Q19" s="216">
        <f t="shared" si="1"/>
        <v>7.5</v>
      </c>
      <c r="R19" s="58">
        <f>N19+P19</f>
        <v>5</v>
      </c>
      <c r="S19" s="213">
        <v>8.5</v>
      </c>
      <c r="T19" s="173">
        <v>0</v>
      </c>
      <c r="U19" s="97">
        <v>13</v>
      </c>
      <c r="V19" s="87">
        <v>1</v>
      </c>
      <c r="W19" s="121">
        <f t="shared" si="2"/>
        <v>10.75</v>
      </c>
      <c r="X19" s="124">
        <v>2</v>
      </c>
      <c r="Y19" s="135">
        <f t="shared" si="3"/>
        <v>150</v>
      </c>
      <c r="Z19" s="322">
        <f t="shared" si="4"/>
        <v>10</v>
      </c>
      <c r="AA19" s="105">
        <v>30</v>
      </c>
      <c r="AB19" s="131" t="s">
        <v>107</v>
      </c>
    </row>
    <row r="20" spans="3:25" ht="21"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</row>
    <row r="21" spans="3:25" ht="21">
      <c r="C21" s="59" t="s">
        <v>72</v>
      </c>
      <c r="D21" s="60"/>
      <c r="E21" s="136" t="s">
        <v>495</v>
      </c>
      <c r="F21" s="60"/>
      <c r="G21" s="60"/>
      <c r="H21" s="60"/>
      <c r="I21" s="60"/>
      <c r="J21" s="60"/>
      <c r="K21" s="60"/>
      <c r="L21" s="60"/>
      <c r="M21" s="61" t="s">
        <v>502</v>
      </c>
      <c r="N21" s="60"/>
      <c r="O21" s="62"/>
      <c r="P21" s="62"/>
      <c r="Q21" s="62"/>
      <c r="R21" s="60"/>
      <c r="S21" s="60"/>
      <c r="T21" s="60"/>
      <c r="U21" s="60"/>
      <c r="V21" s="60"/>
      <c r="W21" s="60"/>
      <c r="X21" s="60"/>
      <c r="Y21" s="60"/>
    </row>
    <row r="22" spans="3:25" ht="21"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2"/>
      <c r="N22" s="62"/>
      <c r="O22" s="62"/>
      <c r="P22" s="62"/>
      <c r="Q22" s="62"/>
      <c r="R22" s="60"/>
      <c r="S22" s="60"/>
      <c r="T22" s="60"/>
      <c r="U22" s="60"/>
      <c r="V22" s="60"/>
      <c r="W22" s="60"/>
      <c r="X22" s="60"/>
      <c r="Y22" s="60"/>
    </row>
    <row r="23" spans="3:25" ht="21">
      <c r="C23" s="59" t="s">
        <v>73</v>
      </c>
      <c r="E23" s="136" t="s">
        <v>66</v>
      </c>
      <c r="F23" s="60"/>
      <c r="G23" s="60"/>
      <c r="H23" s="60"/>
      <c r="I23" s="60"/>
      <c r="J23" s="60"/>
      <c r="K23" s="60"/>
      <c r="L23" s="60"/>
      <c r="M23" s="63" t="s">
        <v>67</v>
      </c>
      <c r="N23" s="64"/>
      <c r="O23" s="64"/>
      <c r="P23" s="64"/>
      <c r="Q23" s="62"/>
      <c r="R23" s="60"/>
      <c r="S23" s="60"/>
      <c r="T23" s="65" t="s">
        <v>68</v>
      </c>
      <c r="U23" s="66"/>
      <c r="V23" s="66"/>
      <c r="W23" s="66"/>
      <c r="X23" s="66"/>
      <c r="Y23" s="66"/>
    </row>
    <row r="24" spans="3:25" ht="21">
      <c r="C24" s="59"/>
      <c r="E24" s="136" t="s">
        <v>65</v>
      </c>
      <c r="H24" s="60"/>
      <c r="I24" s="60"/>
      <c r="J24" s="60"/>
      <c r="K24" s="60"/>
      <c r="L24" s="60"/>
      <c r="M24" s="62"/>
      <c r="N24" s="62" t="s">
        <v>18</v>
      </c>
      <c r="O24" s="62"/>
      <c r="P24" s="62"/>
      <c r="Q24" s="62"/>
      <c r="R24" s="60"/>
      <c r="S24" s="60"/>
      <c r="T24" s="66"/>
      <c r="U24" s="65" t="s">
        <v>69</v>
      </c>
      <c r="V24" s="66"/>
      <c r="W24" s="66"/>
      <c r="X24" s="66"/>
      <c r="Y24" s="66"/>
    </row>
    <row r="25" spans="3:21" ht="21">
      <c r="C25" s="60"/>
      <c r="E25" s="136" t="s">
        <v>90</v>
      </c>
      <c r="F25" s="60"/>
      <c r="G25" s="60"/>
      <c r="H25" s="60"/>
      <c r="I25" s="60"/>
      <c r="J25" s="60"/>
      <c r="K25" s="60"/>
      <c r="L25" s="60"/>
      <c r="M25" s="62"/>
      <c r="O25" s="62"/>
      <c r="P25" s="62"/>
      <c r="Q25" s="62"/>
      <c r="R25" s="60"/>
      <c r="S25" s="60"/>
      <c r="U25" s="62" t="s">
        <v>70</v>
      </c>
    </row>
    <row r="26" spans="3:19" ht="21">
      <c r="C26" s="60"/>
      <c r="E26" s="136" t="s">
        <v>14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3:19" ht="21">
      <c r="C27" s="60"/>
      <c r="E27" s="136" t="s">
        <v>13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3:25" ht="21">
      <c r="C28" s="60"/>
      <c r="E28" s="136" t="s">
        <v>190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</row>
    <row r="29" spans="5:7" ht="21">
      <c r="E29" s="136" t="s">
        <v>18</v>
      </c>
      <c r="F29" s="60"/>
      <c r="G29" s="60"/>
    </row>
    <row r="31" spans="3:5" ht="20.25">
      <c r="C31" s="65" t="s">
        <v>503</v>
      </c>
      <c r="D31" s="65"/>
      <c r="E31" s="66"/>
    </row>
    <row r="32" spans="3:5" ht="20.25">
      <c r="C32" s="65" t="s">
        <v>523</v>
      </c>
      <c r="D32" s="65"/>
      <c r="E32" s="66"/>
    </row>
    <row r="33" spans="3:5" ht="20.25">
      <c r="C33" s="65" t="s">
        <v>514</v>
      </c>
      <c r="D33" s="65"/>
      <c r="E33" s="66"/>
    </row>
  </sheetData>
  <sheetProtection formatCells="0" formatColumns="0" formatRows="0" insertColumns="0" insertRows="0" insertHyperlinks="0" deleteColumns="0" deleteRows="0" sort="0" autoFilter="0" pivotTables="0"/>
  <mergeCells count="4">
    <mergeCell ref="E9:L9"/>
    <mergeCell ref="M9:R9"/>
    <mergeCell ref="S9:X9"/>
    <mergeCell ref="Y9:AA9"/>
  </mergeCells>
  <printOptions horizontalCentered="1" verticalCentered="1"/>
  <pageMargins left="0.11811023622047245" right="0.11811023622047245" top="0.15748031496062992" bottom="0.15748031496062992" header="0.31496062992125984" footer="0.11811023622047245"/>
  <pageSetup fitToHeight="1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AE78"/>
  <sheetViews>
    <sheetView zoomScale="70" zoomScaleNormal="70" zoomScalePageLayoutView="0" workbookViewId="0" topLeftCell="A1">
      <selection activeCell="D5" sqref="D5"/>
    </sheetView>
  </sheetViews>
  <sheetFormatPr defaultColWidth="11.421875" defaultRowHeight="15"/>
  <cols>
    <col min="1" max="1" width="5.7109375" style="18" customWidth="1"/>
    <col min="2" max="2" width="4.28125" style="18" customWidth="1"/>
    <col min="3" max="3" width="24.00390625" style="18" customWidth="1"/>
    <col min="4" max="4" width="21.421875" style="18" customWidth="1"/>
    <col min="5" max="5" width="8.140625" style="18" customWidth="1"/>
    <col min="6" max="6" width="4.8515625" style="18" customWidth="1"/>
    <col min="7" max="7" width="8.421875" style="18" customWidth="1"/>
    <col min="8" max="8" width="4.421875" style="18" customWidth="1"/>
    <col min="9" max="9" width="7.140625" style="18" customWidth="1"/>
    <col min="10" max="10" width="4.421875" style="18" customWidth="1"/>
    <col min="11" max="11" width="8.140625" style="18" customWidth="1"/>
    <col min="12" max="12" width="5.00390625" style="18" customWidth="1"/>
    <col min="13" max="13" width="7.8515625" style="18" customWidth="1"/>
    <col min="14" max="14" width="4.421875" style="18" customWidth="1"/>
    <col min="15" max="15" width="8.140625" style="18" customWidth="1"/>
    <col min="16" max="16" width="4.57421875" style="18" customWidth="1"/>
    <col min="17" max="17" width="7.421875" style="18" customWidth="1"/>
    <col min="18" max="18" width="4.57421875" style="18" customWidth="1"/>
    <col min="19" max="19" width="9.00390625" style="18" customWidth="1"/>
    <col min="20" max="20" width="4.421875" style="18" customWidth="1"/>
    <col min="21" max="21" width="7.8515625" style="18" customWidth="1"/>
    <col min="22" max="22" width="5.28125" style="18" customWidth="1"/>
    <col min="23" max="23" width="8.00390625" style="18" customWidth="1"/>
    <col min="24" max="24" width="4.28125" style="18" customWidth="1"/>
    <col min="25" max="25" width="7.57421875" style="18" customWidth="1"/>
    <col min="26" max="26" width="4.28125" style="18" customWidth="1"/>
    <col min="27" max="27" width="9.00390625" style="18" customWidth="1"/>
    <col min="28" max="28" width="9.7109375" style="18" customWidth="1"/>
    <col min="29" max="29" width="5.8515625" style="18" customWidth="1"/>
    <col min="30" max="30" width="10.421875" style="18" customWidth="1"/>
    <col min="31" max="16384" width="11.421875" style="18" customWidth="1"/>
  </cols>
  <sheetData>
    <row r="1" spans="2:14" ht="1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90"/>
      <c r="M2" s="90"/>
      <c r="N2" s="90"/>
    </row>
    <row r="3" spans="2:14" ht="1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90"/>
      <c r="M3" s="90"/>
      <c r="N3" s="90"/>
    </row>
    <row r="4" spans="2:14" ht="14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7.25">
      <c r="B5" s="19"/>
      <c r="C5" s="19"/>
      <c r="D5" s="20" t="s">
        <v>497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7.25">
      <c r="B6" s="19"/>
      <c r="C6" s="19"/>
      <c r="D6" s="20" t="s">
        <v>339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7.25">
      <c r="B7" s="19"/>
      <c r="C7" s="19"/>
      <c r="D7" s="20" t="s">
        <v>57</v>
      </c>
      <c r="E7" s="19"/>
      <c r="F7" s="19"/>
      <c r="G7" s="19"/>
      <c r="H7" s="19"/>
      <c r="I7" s="19"/>
      <c r="J7" s="19"/>
      <c r="K7" s="143"/>
      <c r="L7" s="19"/>
      <c r="M7" s="19"/>
      <c r="N7" s="19"/>
    </row>
    <row r="8" spans="2:14" ht="14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ht="9" customHeight="1" thickBot="1"/>
    <row r="10" spans="2:30" ht="20.25" customHeight="1" thickBot="1">
      <c r="B10" s="91"/>
      <c r="C10" s="91"/>
      <c r="D10" s="91"/>
      <c r="E10" s="512" t="s">
        <v>26</v>
      </c>
      <c r="F10" s="513"/>
      <c r="G10" s="513"/>
      <c r="H10" s="513"/>
      <c r="I10" s="513"/>
      <c r="J10" s="514"/>
      <c r="K10" s="512" t="s">
        <v>22</v>
      </c>
      <c r="L10" s="513"/>
      <c r="M10" s="513"/>
      <c r="N10" s="514"/>
      <c r="O10" s="512" t="s">
        <v>28</v>
      </c>
      <c r="P10" s="513"/>
      <c r="Q10" s="513"/>
      <c r="R10" s="514"/>
      <c r="S10" s="512" t="s">
        <v>23</v>
      </c>
      <c r="T10" s="513"/>
      <c r="U10" s="513"/>
      <c r="V10" s="513"/>
      <c r="W10" s="513"/>
      <c r="X10" s="513"/>
      <c r="Y10" s="513"/>
      <c r="Z10" s="514"/>
      <c r="AA10" s="512" t="s">
        <v>33</v>
      </c>
      <c r="AB10" s="513"/>
      <c r="AC10" s="514"/>
      <c r="AD10" s="91"/>
    </row>
    <row r="11" spans="2:31" ht="261" customHeight="1" thickBot="1">
      <c r="B11" s="167" t="s">
        <v>0</v>
      </c>
      <c r="C11" s="167" t="s">
        <v>1</v>
      </c>
      <c r="D11" s="167" t="s">
        <v>31</v>
      </c>
      <c r="E11" s="235" t="s">
        <v>486</v>
      </c>
      <c r="F11" s="236" t="s">
        <v>35</v>
      </c>
      <c r="G11" s="236" t="s">
        <v>47</v>
      </c>
      <c r="H11" s="237" t="s">
        <v>36</v>
      </c>
      <c r="I11" s="238" t="s">
        <v>25</v>
      </c>
      <c r="J11" s="239" t="s">
        <v>53</v>
      </c>
      <c r="K11" s="235" t="s">
        <v>48</v>
      </c>
      <c r="L11" s="237" t="s">
        <v>36</v>
      </c>
      <c r="M11" s="238" t="s">
        <v>21</v>
      </c>
      <c r="N11" s="239" t="s">
        <v>54</v>
      </c>
      <c r="O11" s="235" t="s">
        <v>49</v>
      </c>
      <c r="P11" s="237" t="s">
        <v>37</v>
      </c>
      <c r="Q11" s="238" t="s">
        <v>27</v>
      </c>
      <c r="R11" s="239" t="s">
        <v>55</v>
      </c>
      <c r="S11" s="235" t="s">
        <v>50</v>
      </c>
      <c r="T11" s="236" t="s">
        <v>38</v>
      </c>
      <c r="U11" s="240" t="s">
        <v>3</v>
      </c>
      <c r="V11" s="236" t="s">
        <v>38</v>
      </c>
      <c r="W11" s="236" t="s">
        <v>51</v>
      </c>
      <c r="X11" s="237" t="s">
        <v>38</v>
      </c>
      <c r="Y11" s="238" t="s">
        <v>56</v>
      </c>
      <c r="Z11" s="239" t="s">
        <v>30</v>
      </c>
      <c r="AA11" s="235" t="s">
        <v>39</v>
      </c>
      <c r="AB11" s="236" t="s">
        <v>40</v>
      </c>
      <c r="AC11" s="237" t="s">
        <v>41</v>
      </c>
      <c r="AD11" s="92"/>
      <c r="AE11" s="55"/>
    </row>
    <row r="12" spans="2:30" ht="15">
      <c r="B12" s="227">
        <v>1</v>
      </c>
      <c r="C12" s="228" t="s">
        <v>310</v>
      </c>
      <c r="D12" s="229" t="s">
        <v>311</v>
      </c>
      <c r="E12" s="230">
        <v>45</v>
      </c>
      <c r="F12" s="188">
        <v>8</v>
      </c>
      <c r="G12" s="231">
        <v>35.25</v>
      </c>
      <c r="H12" s="189">
        <v>6</v>
      </c>
      <c r="I12" s="190">
        <f aca="true" t="shared" si="0" ref="I12:I64">(E12+G12)/6</f>
        <v>13.375</v>
      </c>
      <c r="J12" s="191">
        <f aca="true" t="shared" si="1" ref="J12:J26">F12+H12</f>
        <v>14</v>
      </c>
      <c r="K12" s="230">
        <v>30.1</v>
      </c>
      <c r="L12" s="194">
        <v>6</v>
      </c>
      <c r="M12" s="193">
        <f aca="true" t="shared" si="2" ref="M12:M64">K12/2</f>
        <v>15.05</v>
      </c>
      <c r="N12" s="194">
        <f aca="true" t="shared" si="3" ref="N12:N64">L12</f>
        <v>6</v>
      </c>
      <c r="O12" s="193">
        <v>32.666666666666664</v>
      </c>
      <c r="P12" s="192">
        <v>4</v>
      </c>
      <c r="Q12" s="195">
        <f aca="true" t="shared" si="4" ref="Q12:Q64">O12/2</f>
        <v>16.333333333333332</v>
      </c>
      <c r="R12" s="194">
        <f aca="true" t="shared" si="5" ref="R12:R55">P12</f>
        <v>4</v>
      </c>
      <c r="S12" s="193">
        <v>12</v>
      </c>
      <c r="T12" s="196">
        <v>2</v>
      </c>
      <c r="U12" s="231">
        <v>13.5</v>
      </c>
      <c r="V12" s="196">
        <v>2</v>
      </c>
      <c r="W12" s="197">
        <v>14</v>
      </c>
      <c r="X12" s="192">
        <v>2</v>
      </c>
      <c r="Y12" s="195">
        <f aca="true" t="shared" si="6" ref="Y12:Y64">(S12+U12+W12)/3</f>
        <v>13.166666666666666</v>
      </c>
      <c r="Z12" s="192">
        <f aca="true" t="shared" si="7" ref="Z12:Z22">T12+V12+X12</f>
        <v>6</v>
      </c>
      <c r="AA12" s="232">
        <f aca="true" t="shared" si="8" ref="AA12:AA64">SUM(E12+G12+K12+O12+S12+U12+W12)</f>
        <v>182.51666666666665</v>
      </c>
      <c r="AB12" s="233">
        <f aca="true" t="shared" si="9" ref="AB12:AB64">AVERAGE(AA12/13)</f>
        <v>14.039743589743589</v>
      </c>
      <c r="AC12" s="234">
        <f>J12+N12+R12+Z12</f>
        <v>30</v>
      </c>
      <c r="AD12" s="104" t="s">
        <v>107</v>
      </c>
    </row>
    <row r="13" spans="2:30" ht="15">
      <c r="B13" s="79">
        <v>2</v>
      </c>
      <c r="C13" s="224" t="s">
        <v>327</v>
      </c>
      <c r="D13" s="84" t="s">
        <v>81</v>
      </c>
      <c r="E13" s="45">
        <v>37.5</v>
      </c>
      <c r="F13" s="42">
        <v>8</v>
      </c>
      <c r="G13" s="43">
        <v>45</v>
      </c>
      <c r="H13" s="101">
        <v>6</v>
      </c>
      <c r="I13" s="41">
        <f t="shared" si="0"/>
        <v>13.75</v>
      </c>
      <c r="J13" s="44">
        <f t="shared" si="1"/>
        <v>14</v>
      </c>
      <c r="K13" s="170">
        <v>16.3</v>
      </c>
      <c r="L13" s="175">
        <v>0</v>
      </c>
      <c r="M13" s="53">
        <f t="shared" si="2"/>
        <v>8.15</v>
      </c>
      <c r="N13" s="146">
        <f t="shared" si="3"/>
        <v>0</v>
      </c>
      <c r="O13" s="47">
        <v>33.333333333333336</v>
      </c>
      <c r="P13" s="46">
        <v>4</v>
      </c>
      <c r="Q13" s="120">
        <f t="shared" si="4"/>
        <v>16.666666666666668</v>
      </c>
      <c r="R13" s="123">
        <f t="shared" si="5"/>
        <v>4</v>
      </c>
      <c r="S13" s="47">
        <v>12</v>
      </c>
      <c r="T13" s="48">
        <v>2</v>
      </c>
      <c r="U13" s="43">
        <v>17.5</v>
      </c>
      <c r="V13" s="48">
        <v>2</v>
      </c>
      <c r="W13" s="49">
        <v>19</v>
      </c>
      <c r="X13" s="46">
        <v>2</v>
      </c>
      <c r="Y13" s="120">
        <f t="shared" si="6"/>
        <v>16.166666666666668</v>
      </c>
      <c r="Z13" s="46">
        <f t="shared" si="7"/>
        <v>6</v>
      </c>
      <c r="AA13" s="127">
        <f t="shared" si="8"/>
        <v>180.63333333333333</v>
      </c>
      <c r="AB13" s="142">
        <f t="shared" si="9"/>
        <v>13.894871794871793</v>
      </c>
      <c r="AC13" s="139">
        <v>30</v>
      </c>
      <c r="AD13" s="104" t="s">
        <v>107</v>
      </c>
    </row>
    <row r="14" spans="2:30" ht="15">
      <c r="B14" s="79">
        <v>3</v>
      </c>
      <c r="C14" s="224" t="s">
        <v>321</v>
      </c>
      <c r="D14" s="84" t="s">
        <v>322</v>
      </c>
      <c r="E14" s="45">
        <v>45.75</v>
      </c>
      <c r="F14" s="42">
        <v>8</v>
      </c>
      <c r="G14" s="43">
        <v>38.25</v>
      </c>
      <c r="H14" s="101">
        <v>6</v>
      </c>
      <c r="I14" s="41">
        <f t="shared" si="0"/>
        <v>14</v>
      </c>
      <c r="J14" s="44">
        <f t="shared" si="1"/>
        <v>14</v>
      </c>
      <c r="K14" s="45">
        <v>22.2</v>
      </c>
      <c r="L14" s="123">
        <v>6</v>
      </c>
      <c r="M14" s="47">
        <f t="shared" si="2"/>
        <v>11.1</v>
      </c>
      <c r="N14" s="123">
        <f t="shared" si="3"/>
        <v>6</v>
      </c>
      <c r="O14" s="47">
        <v>31.666666666666668</v>
      </c>
      <c r="P14" s="46">
        <v>4</v>
      </c>
      <c r="Q14" s="120">
        <f t="shared" si="4"/>
        <v>15.833333333333334</v>
      </c>
      <c r="R14" s="123">
        <f t="shared" si="5"/>
        <v>4</v>
      </c>
      <c r="S14" s="47">
        <v>10</v>
      </c>
      <c r="T14" s="48">
        <v>2</v>
      </c>
      <c r="U14" s="43">
        <v>15</v>
      </c>
      <c r="V14" s="48">
        <v>2</v>
      </c>
      <c r="W14" s="49">
        <v>17</v>
      </c>
      <c r="X14" s="46">
        <v>2</v>
      </c>
      <c r="Y14" s="120">
        <f t="shared" si="6"/>
        <v>14</v>
      </c>
      <c r="Z14" s="46">
        <f t="shared" si="7"/>
        <v>6</v>
      </c>
      <c r="AA14" s="127">
        <f t="shared" si="8"/>
        <v>179.86666666666667</v>
      </c>
      <c r="AB14" s="142">
        <f t="shared" si="9"/>
        <v>13.835897435897436</v>
      </c>
      <c r="AC14" s="139">
        <f>J14+N14+R14+Z14</f>
        <v>30</v>
      </c>
      <c r="AD14" s="104" t="s">
        <v>107</v>
      </c>
    </row>
    <row r="15" spans="2:30" ht="15">
      <c r="B15" s="79">
        <v>4</v>
      </c>
      <c r="C15" s="224" t="s">
        <v>324</v>
      </c>
      <c r="D15" s="84" t="s">
        <v>252</v>
      </c>
      <c r="E15" s="45">
        <v>40.5</v>
      </c>
      <c r="F15" s="42">
        <v>8</v>
      </c>
      <c r="G15" s="43">
        <v>35.5</v>
      </c>
      <c r="H15" s="101">
        <v>6</v>
      </c>
      <c r="I15" s="41">
        <f t="shared" si="0"/>
        <v>12.666666666666666</v>
      </c>
      <c r="J15" s="44">
        <f t="shared" si="1"/>
        <v>14</v>
      </c>
      <c r="K15" s="45">
        <v>25.8</v>
      </c>
      <c r="L15" s="123">
        <v>6</v>
      </c>
      <c r="M15" s="47">
        <f t="shared" si="2"/>
        <v>12.9</v>
      </c>
      <c r="N15" s="123">
        <f t="shared" si="3"/>
        <v>6</v>
      </c>
      <c r="O15" s="47">
        <v>32.333333333333336</v>
      </c>
      <c r="P15" s="46">
        <v>4</v>
      </c>
      <c r="Q15" s="120">
        <f t="shared" si="4"/>
        <v>16.166666666666668</v>
      </c>
      <c r="R15" s="123">
        <f t="shared" si="5"/>
        <v>4</v>
      </c>
      <c r="S15" s="47">
        <v>13.5</v>
      </c>
      <c r="T15" s="48">
        <v>2</v>
      </c>
      <c r="U15" s="43">
        <v>16</v>
      </c>
      <c r="V15" s="48">
        <v>2</v>
      </c>
      <c r="W15" s="49">
        <v>16</v>
      </c>
      <c r="X15" s="46">
        <v>2</v>
      </c>
      <c r="Y15" s="120">
        <f t="shared" si="6"/>
        <v>15.166666666666666</v>
      </c>
      <c r="Z15" s="46">
        <f t="shared" si="7"/>
        <v>6</v>
      </c>
      <c r="AA15" s="127">
        <f t="shared" si="8"/>
        <v>179.63333333333333</v>
      </c>
      <c r="AB15" s="142">
        <f t="shared" si="9"/>
        <v>13.817948717948717</v>
      </c>
      <c r="AC15" s="139">
        <f>J15+N15+R15+Z15</f>
        <v>30</v>
      </c>
      <c r="AD15" s="104" t="s">
        <v>107</v>
      </c>
    </row>
    <row r="16" spans="2:30" ht="15">
      <c r="B16" s="79">
        <v>5</v>
      </c>
      <c r="C16" s="224" t="s">
        <v>289</v>
      </c>
      <c r="D16" s="84" t="s">
        <v>101</v>
      </c>
      <c r="E16" s="45">
        <v>49.5</v>
      </c>
      <c r="F16" s="42">
        <v>8</v>
      </c>
      <c r="G16" s="43">
        <v>35.25</v>
      </c>
      <c r="H16" s="101">
        <v>6</v>
      </c>
      <c r="I16" s="41">
        <f t="shared" si="0"/>
        <v>14.125</v>
      </c>
      <c r="J16" s="44">
        <f t="shared" si="1"/>
        <v>14</v>
      </c>
      <c r="K16" s="170">
        <v>11.7</v>
      </c>
      <c r="L16" s="175">
        <v>0</v>
      </c>
      <c r="M16" s="53">
        <f t="shared" si="2"/>
        <v>5.85</v>
      </c>
      <c r="N16" s="146">
        <f t="shared" si="3"/>
        <v>0</v>
      </c>
      <c r="O16" s="47">
        <v>34.666666666666664</v>
      </c>
      <c r="P16" s="46">
        <v>4</v>
      </c>
      <c r="Q16" s="120">
        <f t="shared" si="4"/>
        <v>17.333333333333332</v>
      </c>
      <c r="R16" s="123">
        <f t="shared" si="5"/>
        <v>4</v>
      </c>
      <c r="S16" s="47">
        <v>13</v>
      </c>
      <c r="T16" s="48">
        <v>2</v>
      </c>
      <c r="U16" s="43">
        <v>16.5</v>
      </c>
      <c r="V16" s="48">
        <v>2</v>
      </c>
      <c r="W16" s="49">
        <v>17.5</v>
      </c>
      <c r="X16" s="46">
        <v>2</v>
      </c>
      <c r="Y16" s="120">
        <f t="shared" si="6"/>
        <v>15.666666666666666</v>
      </c>
      <c r="Z16" s="46">
        <f t="shared" si="7"/>
        <v>6</v>
      </c>
      <c r="AA16" s="127">
        <f t="shared" si="8"/>
        <v>178.11666666666667</v>
      </c>
      <c r="AB16" s="142">
        <f t="shared" si="9"/>
        <v>13.701282051282051</v>
      </c>
      <c r="AC16" s="139">
        <v>30</v>
      </c>
      <c r="AD16" s="104" t="s">
        <v>107</v>
      </c>
    </row>
    <row r="17" spans="2:30" ht="15">
      <c r="B17" s="79">
        <v>6</v>
      </c>
      <c r="C17" s="224" t="s">
        <v>301</v>
      </c>
      <c r="D17" s="84" t="s">
        <v>302</v>
      </c>
      <c r="E17" s="45">
        <v>36</v>
      </c>
      <c r="F17" s="42">
        <v>8</v>
      </c>
      <c r="G17" s="43">
        <v>41.25</v>
      </c>
      <c r="H17" s="101">
        <v>6</v>
      </c>
      <c r="I17" s="41">
        <f t="shared" si="0"/>
        <v>12.875</v>
      </c>
      <c r="J17" s="44">
        <f t="shared" si="1"/>
        <v>14</v>
      </c>
      <c r="K17" s="170">
        <v>17</v>
      </c>
      <c r="L17" s="175">
        <v>0</v>
      </c>
      <c r="M17" s="53">
        <f t="shared" si="2"/>
        <v>8.5</v>
      </c>
      <c r="N17" s="146">
        <f t="shared" si="3"/>
        <v>0</v>
      </c>
      <c r="O17" s="47">
        <v>32</v>
      </c>
      <c r="P17" s="46">
        <v>4</v>
      </c>
      <c r="Q17" s="120">
        <f t="shared" si="4"/>
        <v>16</v>
      </c>
      <c r="R17" s="123">
        <f t="shared" si="5"/>
        <v>4</v>
      </c>
      <c r="S17" s="47">
        <v>14</v>
      </c>
      <c r="T17" s="48">
        <v>2</v>
      </c>
      <c r="U17" s="43">
        <v>17.5</v>
      </c>
      <c r="V17" s="48">
        <v>2</v>
      </c>
      <c r="W17" s="49">
        <v>20</v>
      </c>
      <c r="X17" s="46">
        <v>2</v>
      </c>
      <c r="Y17" s="120">
        <f t="shared" si="6"/>
        <v>17.166666666666668</v>
      </c>
      <c r="Z17" s="46">
        <f t="shared" si="7"/>
        <v>6</v>
      </c>
      <c r="AA17" s="127">
        <f t="shared" si="8"/>
        <v>177.75</v>
      </c>
      <c r="AB17" s="142">
        <f t="shared" si="9"/>
        <v>13.673076923076923</v>
      </c>
      <c r="AC17" s="139">
        <v>30</v>
      </c>
      <c r="AD17" s="104" t="s">
        <v>107</v>
      </c>
    </row>
    <row r="18" spans="2:30" ht="15">
      <c r="B18" s="79">
        <v>7</v>
      </c>
      <c r="C18" s="224" t="s">
        <v>277</v>
      </c>
      <c r="D18" s="84" t="s">
        <v>89</v>
      </c>
      <c r="E18" s="45">
        <v>47.25</v>
      </c>
      <c r="F18" s="42">
        <v>8</v>
      </c>
      <c r="G18" s="43">
        <v>38</v>
      </c>
      <c r="H18" s="101">
        <v>6</v>
      </c>
      <c r="I18" s="41">
        <f t="shared" si="0"/>
        <v>14.208333333333334</v>
      </c>
      <c r="J18" s="44">
        <f t="shared" si="1"/>
        <v>14</v>
      </c>
      <c r="K18" s="45">
        <v>21.1</v>
      </c>
      <c r="L18" s="123">
        <v>6</v>
      </c>
      <c r="M18" s="47">
        <f t="shared" si="2"/>
        <v>10.55</v>
      </c>
      <c r="N18" s="123">
        <f t="shared" si="3"/>
        <v>6</v>
      </c>
      <c r="O18" s="47">
        <v>31.666666666666668</v>
      </c>
      <c r="P18" s="46">
        <v>4</v>
      </c>
      <c r="Q18" s="120">
        <f t="shared" si="4"/>
        <v>15.833333333333334</v>
      </c>
      <c r="R18" s="123">
        <f t="shared" si="5"/>
        <v>4</v>
      </c>
      <c r="S18" s="47">
        <v>10</v>
      </c>
      <c r="T18" s="48">
        <v>2</v>
      </c>
      <c r="U18" s="43">
        <v>13.5</v>
      </c>
      <c r="V18" s="48">
        <v>2</v>
      </c>
      <c r="W18" s="49">
        <v>14</v>
      </c>
      <c r="X18" s="46">
        <v>2</v>
      </c>
      <c r="Y18" s="120">
        <f t="shared" si="6"/>
        <v>12.5</v>
      </c>
      <c r="Z18" s="46">
        <f t="shared" si="7"/>
        <v>6</v>
      </c>
      <c r="AA18" s="127">
        <f t="shared" si="8"/>
        <v>175.51666666666665</v>
      </c>
      <c r="AB18" s="142">
        <f t="shared" si="9"/>
        <v>13.50128205128205</v>
      </c>
      <c r="AC18" s="139">
        <v>30</v>
      </c>
      <c r="AD18" s="104" t="s">
        <v>107</v>
      </c>
    </row>
    <row r="19" spans="2:30" ht="15">
      <c r="B19" s="79">
        <v>8</v>
      </c>
      <c r="C19" s="224" t="s">
        <v>320</v>
      </c>
      <c r="D19" s="84" t="s">
        <v>85</v>
      </c>
      <c r="E19" s="45">
        <v>36</v>
      </c>
      <c r="F19" s="42">
        <v>8</v>
      </c>
      <c r="G19" s="43">
        <v>35.25</v>
      </c>
      <c r="H19" s="101">
        <v>6</v>
      </c>
      <c r="I19" s="41">
        <f t="shared" si="0"/>
        <v>11.875</v>
      </c>
      <c r="J19" s="44">
        <f t="shared" si="1"/>
        <v>14</v>
      </c>
      <c r="K19" s="45">
        <v>27.8</v>
      </c>
      <c r="L19" s="123">
        <v>6</v>
      </c>
      <c r="M19" s="47">
        <f t="shared" si="2"/>
        <v>13.9</v>
      </c>
      <c r="N19" s="123">
        <f t="shared" si="3"/>
        <v>6</v>
      </c>
      <c r="O19" s="47">
        <v>29.833333333333332</v>
      </c>
      <c r="P19" s="46">
        <v>4</v>
      </c>
      <c r="Q19" s="120">
        <f t="shared" si="4"/>
        <v>14.916666666666666</v>
      </c>
      <c r="R19" s="123">
        <f t="shared" si="5"/>
        <v>4</v>
      </c>
      <c r="S19" s="47">
        <v>12</v>
      </c>
      <c r="T19" s="48">
        <v>2</v>
      </c>
      <c r="U19" s="43">
        <v>13.5</v>
      </c>
      <c r="V19" s="48">
        <v>2</v>
      </c>
      <c r="W19" s="49">
        <v>16.5</v>
      </c>
      <c r="X19" s="46">
        <v>2</v>
      </c>
      <c r="Y19" s="120">
        <f t="shared" si="6"/>
        <v>14</v>
      </c>
      <c r="Z19" s="46">
        <f t="shared" si="7"/>
        <v>6</v>
      </c>
      <c r="AA19" s="127">
        <f t="shared" si="8"/>
        <v>170.88333333333333</v>
      </c>
      <c r="AB19" s="142">
        <f t="shared" si="9"/>
        <v>13.144871794871793</v>
      </c>
      <c r="AC19" s="139">
        <v>30</v>
      </c>
      <c r="AD19" s="104" t="s">
        <v>107</v>
      </c>
    </row>
    <row r="20" spans="2:30" ht="15">
      <c r="B20" s="79">
        <v>9</v>
      </c>
      <c r="C20" s="224" t="s">
        <v>308</v>
      </c>
      <c r="D20" s="84" t="s">
        <v>309</v>
      </c>
      <c r="E20" s="45">
        <v>45.75</v>
      </c>
      <c r="F20" s="42">
        <v>8</v>
      </c>
      <c r="G20" s="43">
        <v>37.5</v>
      </c>
      <c r="H20" s="101">
        <v>6</v>
      </c>
      <c r="I20" s="41">
        <f t="shared" si="0"/>
        <v>13.875</v>
      </c>
      <c r="J20" s="44">
        <f t="shared" si="1"/>
        <v>14</v>
      </c>
      <c r="K20" s="170">
        <v>12.7</v>
      </c>
      <c r="L20" s="175">
        <v>0</v>
      </c>
      <c r="M20" s="53">
        <f t="shared" si="2"/>
        <v>6.35</v>
      </c>
      <c r="N20" s="146">
        <f t="shared" si="3"/>
        <v>0</v>
      </c>
      <c r="O20" s="47">
        <v>31</v>
      </c>
      <c r="P20" s="46">
        <v>4</v>
      </c>
      <c r="Q20" s="120">
        <f t="shared" si="4"/>
        <v>15.5</v>
      </c>
      <c r="R20" s="123">
        <f t="shared" si="5"/>
        <v>4</v>
      </c>
      <c r="S20" s="47">
        <v>10</v>
      </c>
      <c r="T20" s="48">
        <v>2</v>
      </c>
      <c r="U20" s="43">
        <v>17.5</v>
      </c>
      <c r="V20" s="48">
        <v>2</v>
      </c>
      <c r="W20" s="49">
        <v>16</v>
      </c>
      <c r="X20" s="46">
        <v>2</v>
      </c>
      <c r="Y20" s="120">
        <f t="shared" si="6"/>
        <v>14.5</v>
      </c>
      <c r="Z20" s="46">
        <f t="shared" si="7"/>
        <v>6</v>
      </c>
      <c r="AA20" s="127">
        <f t="shared" si="8"/>
        <v>170.45</v>
      </c>
      <c r="AB20" s="142">
        <f t="shared" si="9"/>
        <v>13.11153846153846</v>
      </c>
      <c r="AC20" s="139">
        <v>30</v>
      </c>
      <c r="AD20" s="104" t="s">
        <v>107</v>
      </c>
    </row>
    <row r="21" spans="2:30" ht="15">
      <c r="B21" s="79">
        <v>10</v>
      </c>
      <c r="C21" s="224" t="s">
        <v>325</v>
      </c>
      <c r="D21" s="84" t="s">
        <v>326</v>
      </c>
      <c r="E21" s="45">
        <v>46.5</v>
      </c>
      <c r="F21" s="42">
        <v>8</v>
      </c>
      <c r="G21" s="43">
        <v>34.5</v>
      </c>
      <c r="H21" s="101">
        <v>6</v>
      </c>
      <c r="I21" s="41">
        <f t="shared" si="0"/>
        <v>13.5</v>
      </c>
      <c r="J21" s="44">
        <f t="shared" si="1"/>
        <v>14</v>
      </c>
      <c r="K21" s="170">
        <v>13.6</v>
      </c>
      <c r="L21" s="175">
        <v>0</v>
      </c>
      <c r="M21" s="53">
        <f t="shared" si="2"/>
        <v>6.8</v>
      </c>
      <c r="N21" s="146">
        <f t="shared" si="3"/>
        <v>0</v>
      </c>
      <c r="O21" s="47">
        <v>27.333333333333332</v>
      </c>
      <c r="P21" s="46">
        <v>4</v>
      </c>
      <c r="Q21" s="120">
        <f t="shared" si="4"/>
        <v>13.666666666666666</v>
      </c>
      <c r="R21" s="123">
        <f t="shared" si="5"/>
        <v>4</v>
      </c>
      <c r="S21" s="47">
        <v>12</v>
      </c>
      <c r="T21" s="48">
        <v>2</v>
      </c>
      <c r="U21" s="43">
        <v>17.5</v>
      </c>
      <c r="V21" s="48">
        <v>2</v>
      </c>
      <c r="W21" s="49">
        <v>18</v>
      </c>
      <c r="X21" s="46">
        <v>2</v>
      </c>
      <c r="Y21" s="120">
        <f t="shared" si="6"/>
        <v>15.833333333333334</v>
      </c>
      <c r="Z21" s="46">
        <f t="shared" si="7"/>
        <v>6</v>
      </c>
      <c r="AA21" s="127">
        <f t="shared" si="8"/>
        <v>169.43333333333334</v>
      </c>
      <c r="AB21" s="142">
        <f t="shared" si="9"/>
        <v>13.033333333333333</v>
      </c>
      <c r="AC21" s="139">
        <v>30</v>
      </c>
      <c r="AD21" s="104" t="s">
        <v>107</v>
      </c>
    </row>
    <row r="22" spans="2:30" ht="15">
      <c r="B22" s="79">
        <v>11</v>
      </c>
      <c r="C22" s="224" t="s">
        <v>287</v>
      </c>
      <c r="D22" s="84" t="s">
        <v>85</v>
      </c>
      <c r="E22" s="45">
        <v>30.75</v>
      </c>
      <c r="F22" s="42">
        <v>8</v>
      </c>
      <c r="G22" s="43">
        <v>37.5</v>
      </c>
      <c r="H22" s="101">
        <v>6</v>
      </c>
      <c r="I22" s="41">
        <f t="shared" si="0"/>
        <v>11.375</v>
      </c>
      <c r="J22" s="44">
        <f t="shared" si="1"/>
        <v>14</v>
      </c>
      <c r="K22" s="170">
        <v>19</v>
      </c>
      <c r="L22" s="175">
        <v>0</v>
      </c>
      <c r="M22" s="53">
        <f t="shared" si="2"/>
        <v>9.5</v>
      </c>
      <c r="N22" s="146">
        <f t="shared" si="3"/>
        <v>0</v>
      </c>
      <c r="O22" s="47">
        <v>31.166666666666668</v>
      </c>
      <c r="P22" s="46">
        <v>4</v>
      </c>
      <c r="Q22" s="120">
        <f t="shared" si="4"/>
        <v>15.583333333333334</v>
      </c>
      <c r="R22" s="123">
        <f t="shared" si="5"/>
        <v>4</v>
      </c>
      <c r="S22" s="47">
        <v>15</v>
      </c>
      <c r="T22" s="48">
        <v>2</v>
      </c>
      <c r="U22" s="43">
        <v>13.5</v>
      </c>
      <c r="V22" s="48">
        <v>2</v>
      </c>
      <c r="W22" s="49">
        <v>19</v>
      </c>
      <c r="X22" s="46">
        <v>2</v>
      </c>
      <c r="Y22" s="120">
        <f t="shared" si="6"/>
        <v>15.833333333333334</v>
      </c>
      <c r="Z22" s="46">
        <f t="shared" si="7"/>
        <v>6</v>
      </c>
      <c r="AA22" s="127">
        <f t="shared" si="8"/>
        <v>165.91666666666669</v>
      </c>
      <c r="AB22" s="142">
        <f t="shared" si="9"/>
        <v>12.762820512820515</v>
      </c>
      <c r="AC22" s="139">
        <v>30</v>
      </c>
      <c r="AD22" s="104" t="s">
        <v>107</v>
      </c>
    </row>
    <row r="23" spans="2:30" ht="15">
      <c r="B23" s="79">
        <v>12</v>
      </c>
      <c r="C23" s="224" t="s">
        <v>316</v>
      </c>
      <c r="D23" s="84" t="s">
        <v>89</v>
      </c>
      <c r="E23" s="45">
        <v>30</v>
      </c>
      <c r="F23" s="42">
        <v>8</v>
      </c>
      <c r="G23" s="43">
        <v>43.5</v>
      </c>
      <c r="H23" s="101">
        <v>6</v>
      </c>
      <c r="I23" s="41">
        <f t="shared" si="0"/>
        <v>12.25</v>
      </c>
      <c r="J23" s="44">
        <f t="shared" si="1"/>
        <v>14</v>
      </c>
      <c r="K23" s="45">
        <v>24.7</v>
      </c>
      <c r="L23" s="123">
        <v>6</v>
      </c>
      <c r="M23" s="47">
        <f t="shared" si="2"/>
        <v>12.35</v>
      </c>
      <c r="N23" s="123">
        <f t="shared" si="3"/>
        <v>6</v>
      </c>
      <c r="O23" s="47">
        <v>30.166666666666668</v>
      </c>
      <c r="P23" s="46">
        <v>4</v>
      </c>
      <c r="Q23" s="120">
        <f t="shared" si="4"/>
        <v>15.083333333333334</v>
      </c>
      <c r="R23" s="123">
        <f t="shared" si="5"/>
        <v>4</v>
      </c>
      <c r="S23" s="177">
        <v>8</v>
      </c>
      <c r="T23" s="171">
        <v>0</v>
      </c>
      <c r="U23" s="43">
        <v>12.5</v>
      </c>
      <c r="V23" s="48">
        <v>2</v>
      </c>
      <c r="W23" s="49">
        <v>17</v>
      </c>
      <c r="X23" s="46">
        <v>2</v>
      </c>
      <c r="Y23" s="120">
        <f t="shared" si="6"/>
        <v>12.5</v>
      </c>
      <c r="Z23" s="46">
        <v>6</v>
      </c>
      <c r="AA23" s="127">
        <f t="shared" si="8"/>
        <v>165.86666666666667</v>
      </c>
      <c r="AB23" s="142">
        <f t="shared" si="9"/>
        <v>12.75897435897436</v>
      </c>
      <c r="AC23" s="139">
        <v>30</v>
      </c>
      <c r="AD23" s="104" t="s">
        <v>107</v>
      </c>
    </row>
    <row r="24" spans="2:30" ht="15">
      <c r="B24" s="79">
        <v>13</v>
      </c>
      <c r="C24" s="224" t="s">
        <v>285</v>
      </c>
      <c r="D24" s="84" t="s">
        <v>241</v>
      </c>
      <c r="E24" s="45">
        <v>37.5</v>
      </c>
      <c r="F24" s="42">
        <v>8</v>
      </c>
      <c r="G24" s="43">
        <v>31.5</v>
      </c>
      <c r="H24" s="101">
        <v>6</v>
      </c>
      <c r="I24" s="41">
        <f t="shared" si="0"/>
        <v>11.5</v>
      </c>
      <c r="J24" s="44">
        <f t="shared" si="1"/>
        <v>14</v>
      </c>
      <c r="K24" s="45">
        <v>24.5</v>
      </c>
      <c r="L24" s="123">
        <v>6</v>
      </c>
      <c r="M24" s="47">
        <f t="shared" si="2"/>
        <v>12.25</v>
      </c>
      <c r="N24" s="123">
        <f t="shared" si="3"/>
        <v>6</v>
      </c>
      <c r="O24" s="47">
        <v>31.666666666666668</v>
      </c>
      <c r="P24" s="46">
        <v>4</v>
      </c>
      <c r="Q24" s="120">
        <f t="shared" si="4"/>
        <v>15.833333333333334</v>
      </c>
      <c r="R24" s="123">
        <f t="shared" si="5"/>
        <v>4</v>
      </c>
      <c r="S24" s="47">
        <v>13</v>
      </c>
      <c r="T24" s="48">
        <v>2</v>
      </c>
      <c r="U24" s="174">
        <v>8</v>
      </c>
      <c r="V24" s="171">
        <v>0</v>
      </c>
      <c r="W24" s="49">
        <v>18</v>
      </c>
      <c r="X24" s="46">
        <v>2</v>
      </c>
      <c r="Y24" s="120">
        <f t="shared" si="6"/>
        <v>13</v>
      </c>
      <c r="Z24" s="46">
        <v>6</v>
      </c>
      <c r="AA24" s="127">
        <f t="shared" si="8"/>
        <v>164.16666666666669</v>
      </c>
      <c r="AB24" s="142">
        <f t="shared" si="9"/>
        <v>12.62820512820513</v>
      </c>
      <c r="AC24" s="139">
        <v>30</v>
      </c>
      <c r="AD24" s="104" t="s">
        <v>107</v>
      </c>
    </row>
    <row r="25" spans="2:30" ht="15">
      <c r="B25" s="79">
        <v>14</v>
      </c>
      <c r="C25" s="224" t="s">
        <v>292</v>
      </c>
      <c r="D25" s="84" t="s">
        <v>85</v>
      </c>
      <c r="E25" s="45">
        <v>33.75</v>
      </c>
      <c r="F25" s="42">
        <v>8</v>
      </c>
      <c r="G25" s="43">
        <v>30</v>
      </c>
      <c r="H25" s="101">
        <v>6</v>
      </c>
      <c r="I25" s="41">
        <f t="shared" si="0"/>
        <v>10.625</v>
      </c>
      <c r="J25" s="44">
        <f t="shared" si="1"/>
        <v>14</v>
      </c>
      <c r="K25" s="45">
        <v>29.7</v>
      </c>
      <c r="L25" s="123">
        <v>6</v>
      </c>
      <c r="M25" s="47">
        <f t="shared" si="2"/>
        <v>14.85</v>
      </c>
      <c r="N25" s="123">
        <f t="shared" si="3"/>
        <v>6</v>
      </c>
      <c r="O25" s="47">
        <v>31</v>
      </c>
      <c r="P25" s="46">
        <v>4</v>
      </c>
      <c r="Q25" s="120">
        <f t="shared" si="4"/>
        <v>15.5</v>
      </c>
      <c r="R25" s="123">
        <f t="shared" si="5"/>
        <v>4</v>
      </c>
      <c r="S25" s="177">
        <v>3</v>
      </c>
      <c r="T25" s="171">
        <v>0</v>
      </c>
      <c r="U25" s="43">
        <v>12</v>
      </c>
      <c r="V25" s="48">
        <v>2</v>
      </c>
      <c r="W25" s="49">
        <v>19</v>
      </c>
      <c r="X25" s="46">
        <v>2</v>
      </c>
      <c r="Y25" s="120">
        <f t="shared" si="6"/>
        <v>11.333333333333334</v>
      </c>
      <c r="Z25" s="46">
        <v>6</v>
      </c>
      <c r="AA25" s="127">
        <f t="shared" si="8"/>
        <v>158.45</v>
      </c>
      <c r="AB25" s="142">
        <f t="shared" si="9"/>
        <v>12.188461538461537</v>
      </c>
      <c r="AC25" s="139">
        <v>30</v>
      </c>
      <c r="AD25" s="104" t="s">
        <v>107</v>
      </c>
    </row>
    <row r="26" spans="2:30" ht="15">
      <c r="B26" s="79">
        <v>15</v>
      </c>
      <c r="C26" s="224" t="s">
        <v>267</v>
      </c>
      <c r="D26" s="84" t="s">
        <v>89</v>
      </c>
      <c r="E26" s="45">
        <v>33.75</v>
      </c>
      <c r="F26" s="42">
        <v>8</v>
      </c>
      <c r="G26" s="43">
        <v>37.75</v>
      </c>
      <c r="H26" s="101">
        <v>6</v>
      </c>
      <c r="I26" s="41">
        <f t="shared" si="0"/>
        <v>11.916666666666666</v>
      </c>
      <c r="J26" s="44">
        <f t="shared" si="1"/>
        <v>14</v>
      </c>
      <c r="K26" s="170">
        <v>9.8</v>
      </c>
      <c r="L26" s="175">
        <v>0</v>
      </c>
      <c r="M26" s="53">
        <f t="shared" si="2"/>
        <v>4.9</v>
      </c>
      <c r="N26" s="146">
        <f t="shared" si="3"/>
        <v>0</v>
      </c>
      <c r="O26" s="47">
        <v>32</v>
      </c>
      <c r="P26" s="46">
        <v>4</v>
      </c>
      <c r="Q26" s="120">
        <f t="shared" si="4"/>
        <v>16</v>
      </c>
      <c r="R26" s="123">
        <f t="shared" si="5"/>
        <v>4</v>
      </c>
      <c r="S26" s="47">
        <v>14.5</v>
      </c>
      <c r="T26" s="48">
        <v>2</v>
      </c>
      <c r="U26" s="43">
        <v>13.5</v>
      </c>
      <c r="V26" s="48">
        <v>2</v>
      </c>
      <c r="W26" s="49">
        <v>17</v>
      </c>
      <c r="X26" s="46">
        <v>2</v>
      </c>
      <c r="Y26" s="120">
        <f t="shared" si="6"/>
        <v>15</v>
      </c>
      <c r="Z26" s="46">
        <f>T26+V26+X26</f>
        <v>6</v>
      </c>
      <c r="AA26" s="127">
        <f t="shared" si="8"/>
        <v>158.3</v>
      </c>
      <c r="AB26" s="142">
        <f t="shared" si="9"/>
        <v>12.176923076923078</v>
      </c>
      <c r="AC26" s="139">
        <v>30</v>
      </c>
      <c r="AD26" s="104" t="s">
        <v>107</v>
      </c>
    </row>
    <row r="27" spans="2:30" ht="15">
      <c r="B27" s="79">
        <v>16</v>
      </c>
      <c r="C27" s="224" t="s">
        <v>279</v>
      </c>
      <c r="D27" s="84" t="s">
        <v>252</v>
      </c>
      <c r="E27" s="170">
        <v>25.5</v>
      </c>
      <c r="F27" s="171">
        <v>0</v>
      </c>
      <c r="G27" s="43">
        <v>44.25</v>
      </c>
      <c r="H27" s="101">
        <v>6</v>
      </c>
      <c r="I27" s="41">
        <f t="shared" si="0"/>
        <v>11.625</v>
      </c>
      <c r="J27" s="44">
        <v>14</v>
      </c>
      <c r="K27" s="170">
        <v>16.4</v>
      </c>
      <c r="L27" s="175">
        <v>0</v>
      </c>
      <c r="M27" s="53">
        <f t="shared" si="2"/>
        <v>8.2</v>
      </c>
      <c r="N27" s="146">
        <f t="shared" si="3"/>
        <v>0</v>
      </c>
      <c r="O27" s="47">
        <v>27.666666666666668</v>
      </c>
      <c r="P27" s="46">
        <v>4</v>
      </c>
      <c r="Q27" s="120">
        <f t="shared" si="4"/>
        <v>13.833333333333334</v>
      </c>
      <c r="R27" s="123">
        <f t="shared" si="5"/>
        <v>4</v>
      </c>
      <c r="S27" s="47">
        <v>15</v>
      </c>
      <c r="T27" s="48">
        <v>2</v>
      </c>
      <c r="U27" s="43">
        <v>17</v>
      </c>
      <c r="V27" s="48">
        <v>2</v>
      </c>
      <c r="W27" s="49">
        <v>11.5</v>
      </c>
      <c r="X27" s="46">
        <v>2</v>
      </c>
      <c r="Y27" s="120">
        <f t="shared" si="6"/>
        <v>14.5</v>
      </c>
      <c r="Z27" s="46">
        <f>T27+V27+X27</f>
        <v>6</v>
      </c>
      <c r="AA27" s="127">
        <f t="shared" si="8"/>
        <v>157.31666666666666</v>
      </c>
      <c r="AB27" s="142">
        <f t="shared" si="9"/>
        <v>12.101282051282052</v>
      </c>
      <c r="AC27" s="139">
        <v>30</v>
      </c>
      <c r="AD27" s="104" t="s">
        <v>107</v>
      </c>
    </row>
    <row r="28" spans="2:30" ht="15">
      <c r="B28" s="79">
        <v>17</v>
      </c>
      <c r="C28" s="224" t="s">
        <v>299</v>
      </c>
      <c r="D28" s="84" t="s">
        <v>300</v>
      </c>
      <c r="E28" s="170">
        <v>27</v>
      </c>
      <c r="F28" s="171">
        <v>0</v>
      </c>
      <c r="G28" s="43">
        <v>30</v>
      </c>
      <c r="H28" s="101">
        <v>6</v>
      </c>
      <c r="I28" s="53">
        <f t="shared" si="0"/>
        <v>9.5</v>
      </c>
      <c r="J28" s="51">
        <f aca="true" t="shared" si="10" ref="J28:J55">F28+H28</f>
        <v>6</v>
      </c>
      <c r="K28" s="45">
        <v>25.3</v>
      </c>
      <c r="L28" s="123">
        <v>6</v>
      </c>
      <c r="M28" s="47">
        <f t="shared" si="2"/>
        <v>12.65</v>
      </c>
      <c r="N28" s="123">
        <f t="shared" si="3"/>
        <v>6</v>
      </c>
      <c r="O28" s="47">
        <v>33.666666666666664</v>
      </c>
      <c r="P28" s="46">
        <v>4</v>
      </c>
      <c r="Q28" s="120">
        <f t="shared" si="4"/>
        <v>16.833333333333332</v>
      </c>
      <c r="R28" s="123">
        <f t="shared" si="5"/>
        <v>4</v>
      </c>
      <c r="S28" s="47">
        <v>11.5</v>
      </c>
      <c r="T28" s="48">
        <v>2</v>
      </c>
      <c r="U28" s="43">
        <v>13.5</v>
      </c>
      <c r="V28" s="48">
        <v>2</v>
      </c>
      <c r="W28" s="49">
        <v>15</v>
      </c>
      <c r="X28" s="46">
        <v>2</v>
      </c>
      <c r="Y28" s="120">
        <f t="shared" si="6"/>
        <v>13.333333333333334</v>
      </c>
      <c r="Z28" s="46">
        <f>T28+V28+X28</f>
        <v>6</v>
      </c>
      <c r="AA28" s="127">
        <f t="shared" si="8"/>
        <v>155.96666666666667</v>
      </c>
      <c r="AB28" s="142">
        <f t="shared" si="9"/>
        <v>11.997435897435897</v>
      </c>
      <c r="AC28" s="139">
        <v>30</v>
      </c>
      <c r="AD28" s="104" t="s">
        <v>107</v>
      </c>
    </row>
    <row r="29" spans="2:30" ht="15">
      <c r="B29" s="79">
        <v>18</v>
      </c>
      <c r="C29" s="224" t="s">
        <v>290</v>
      </c>
      <c r="D29" s="84" t="s">
        <v>291</v>
      </c>
      <c r="E29" s="45">
        <v>35.25</v>
      </c>
      <c r="F29" s="42">
        <v>8</v>
      </c>
      <c r="G29" s="43">
        <v>33.75</v>
      </c>
      <c r="H29" s="101">
        <v>6</v>
      </c>
      <c r="I29" s="41">
        <f t="shared" si="0"/>
        <v>11.5</v>
      </c>
      <c r="J29" s="44">
        <f t="shared" si="10"/>
        <v>14</v>
      </c>
      <c r="K29" s="170">
        <v>10.3</v>
      </c>
      <c r="L29" s="175">
        <v>0</v>
      </c>
      <c r="M29" s="53">
        <f t="shared" si="2"/>
        <v>5.15</v>
      </c>
      <c r="N29" s="146">
        <f t="shared" si="3"/>
        <v>0</v>
      </c>
      <c r="O29" s="47">
        <v>32.666666666666664</v>
      </c>
      <c r="P29" s="46">
        <v>4</v>
      </c>
      <c r="Q29" s="120">
        <f t="shared" si="4"/>
        <v>16.333333333333332</v>
      </c>
      <c r="R29" s="123">
        <f t="shared" si="5"/>
        <v>4</v>
      </c>
      <c r="S29" s="47">
        <v>15</v>
      </c>
      <c r="T29" s="48">
        <v>2</v>
      </c>
      <c r="U29" s="174">
        <v>9</v>
      </c>
      <c r="V29" s="171">
        <v>0</v>
      </c>
      <c r="W29" s="49">
        <v>19</v>
      </c>
      <c r="X29" s="46">
        <v>2</v>
      </c>
      <c r="Y29" s="120">
        <f t="shared" si="6"/>
        <v>14.333333333333334</v>
      </c>
      <c r="Z29" s="46">
        <v>6</v>
      </c>
      <c r="AA29" s="127">
        <f t="shared" si="8"/>
        <v>154.96666666666667</v>
      </c>
      <c r="AB29" s="142">
        <f t="shared" si="9"/>
        <v>11.92051282051282</v>
      </c>
      <c r="AC29" s="139">
        <v>30</v>
      </c>
      <c r="AD29" s="104" t="s">
        <v>107</v>
      </c>
    </row>
    <row r="30" spans="2:30" ht="15">
      <c r="B30" s="79">
        <v>19</v>
      </c>
      <c r="C30" s="224" t="s">
        <v>307</v>
      </c>
      <c r="D30" s="84" t="s">
        <v>80</v>
      </c>
      <c r="E30" s="45">
        <v>39.75</v>
      </c>
      <c r="F30" s="42">
        <v>8</v>
      </c>
      <c r="G30" s="43">
        <v>35</v>
      </c>
      <c r="H30" s="101">
        <v>6</v>
      </c>
      <c r="I30" s="41">
        <f t="shared" si="0"/>
        <v>12.458333333333334</v>
      </c>
      <c r="J30" s="44">
        <f t="shared" si="10"/>
        <v>14</v>
      </c>
      <c r="K30" s="170">
        <v>12.6</v>
      </c>
      <c r="L30" s="175">
        <v>0</v>
      </c>
      <c r="M30" s="53">
        <f t="shared" si="2"/>
        <v>6.3</v>
      </c>
      <c r="N30" s="146">
        <f t="shared" si="3"/>
        <v>0</v>
      </c>
      <c r="O30" s="47">
        <v>29.166666666666668</v>
      </c>
      <c r="P30" s="46">
        <v>4</v>
      </c>
      <c r="Q30" s="120">
        <f t="shared" si="4"/>
        <v>14.583333333333334</v>
      </c>
      <c r="R30" s="123">
        <f t="shared" si="5"/>
        <v>4</v>
      </c>
      <c r="S30" s="47">
        <v>11</v>
      </c>
      <c r="T30" s="48">
        <v>2</v>
      </c>
      <c r="U30" s="174">
        <v>9</v>
      </c>
      <c r="V30" s="171">
        <v>0</v>
      </c>
      <c r="W30" s="49">
        <v>18</v>
      </c>
      <c r="X30" s="46">
        <v>2</v>
      </c>
      <c r="Y30" s="120">
        <f t="shared" si="6"/>
        <v>12.666666666666666</v>
      </c>
      <c r="Z30" s="46">
        <v>6</v>
      </c>
      <c r="AA30" s="127">
        <f t="shared" si="8"/>
        <v>154.51666666666665</v>
      </c>
      <c r="AB30" s="142">
        <f t="shared" si="9"/>
        <v>11.885897435897435</v>
      </c>
      <c r="AC30" s="139">
        <v>30</v>
      </c>
      <c r="AD30" s="104" t="s">
        <v>107</v>
      </c>
    </row>
    <row r="31" spans="2:30" ht="15">
      <c r="B31" s="79">
        <v>20</v>
      </c>
      <c r="C31" s="224" t="s">
        <v>323</v>
      </c>
      <c r="D31" s="84" t="s">
        <v>158</v>
      </c>
      <c r="E31" s="45">
        <v>30</v>
      </c>
      <c r="F31" s="42">
        <v>8</v>
      </c>
      <c r="G31" s="43">
        <v>33</v>
      </c>
      <c r="H31" s="101">
        <v>6</v>
      </c>
      <c r="I31" s="41">
        <f t="shared" si="0"/>
        <v>10.5</v>
      </c>
      <c r="J31" s="44">
        <f t="shared" si="10"/>
        <v>14</v>
      </c>
      <c r="K31" s="170">
        <v>16.6</v>
      </c>
      <c r="L31" s="175">
        <v>0</v>
      </c>
      <c r="M31" s="53">
        <f t="shared" si="2"/>
        <v>8.3</v>
      </c>
      <c r="N31" s="146">
        <f t="shared" si="3"/>
        <v>0</v>
      </c>
      <c r="O31" s="47">
        <v>32</v>
      </c>
      <c r="P31" s="46">
        <v>4</v>
      </c>
      <c r="Q31" s="120">
        <f t="shared" si="4"/>
        <v>16</v>
      </c>
      <c r="R31" s="123">
        <f t="shared" si="5"/>
        <v>4</v>
      </c>
      <c r="S31" s="47">
        <v>14</v>
      </c>
      <c r="T31" s="48">
        <v>2</v>
      </c>
      <c r="U31" s="43">
        <v>11</v>
      </c>
      <c r="V31" s="48">
        <v>2</v>
      </c>
      <c r="W31" s="49">
        <v>17</v>
      </c>
      <c r="X31" s="46">
        <v>2</v>
      </c>
      <c r="Y31" s="120">
        <f t="shared" si="6"/>
        <v>14</v>
      </c>
      <c r="Z31" s="46">
        <f>T31+V31+X31</f>
        <v>6</v>
      </c>
      <c r="AA31" s="127">
        <f t="shared" si="8"/>
        <v>153.6</v>
      </c>
      <c r="AB31" s="142">
        <f t="shared" si="9"/>
        <v>11.815384615384614</v>
      </c>
      <c r="AC31" s="139">
        <v>30</v>
      </c>
      <c r="AD31" s="104" t="s">
        <v>107</v>
      </c>
    </row>
    <row r="32" spans="2:30" ht="15">
      <c r="B32" s="79">
        <v>21</v>
      </c>
      <c r="C32" s="224" t="s">
        <v>332</v>
      </c>
      <c r="D32" s="84" t="s">
        <v>93</v>
      </c>
      <c r="E32" s="170">
        <v>27.75</v>
      </c>
      <c r="F32" s="171">
        <v>0</v>
      </c>
      <c r="G32" s="43">
        <v>30</v>
      </c>
      <c r="H32" s="101">
        <v>6</v>
      </c>
      <c r="I32" s="53">
        <f t="shared" si="0"/>
        <v>9.625</v>
      </c>
      <c r="J32" s="51">
        <f t="shared" si="10"/>
        <v>6</v>
      </c>
      <c r="K32" s="45">
        <v>30.6</v>
      </c>
      <c r="L32" s="123">
        <v>6</v>
      </c>
      <c r="M32" s="47">
        <f t="shared" si="2"/>
        <v>15.3</v>
      </c>
      <c r="N32" s="123">
        <f t="shared" si="3"/>
        <v>6</v>
      </c>
      <c r="O32" s="47">
        <v>29.833333333333332</v>
      </c>
      <c r="P32" s="46">
        <v>4</v>
      </c>
      <c r="Q32" s="120">
        <f t="shared" si="4"/>
        <v>14.916666666666666</v>
      </c>
      <c r="R32" s="123">
        <f t="shared" si="5"/>
        <v>4</v>
      </c>
      <c r="S32" s="177">
        <v>9</v>
      </c>
      <c r="T32" s="171">
        <v>0</v>
      </c>
      <c r="U32" s="174">
        <v>6.5</v>
      </c>
      <c r="V32" s="171">
        <v>0</v>
      </c>
      <c r="W32" s="49">
        <v>19</v>
      </c>
      <c r="X32" s="46">
        <v>2</v>
      </c>
      <c r="Y32" s="120">
        <f t="shared" si="6"/>
        <v>11.5</v>
      </c>
      <c r="Z32" s="46">
        <v>6</v>
      </c>
      <c r="AA32" s="127">
        <f t="shared" si="8"/>
        <v>152.68333333333334</v>
      </c>
      <c r="AB32" s="142">
        <f t="shared" si="9"/>
        <v>11.744871794871795</v>
      </c>
      <c r="AC32" s="139">
        <v>30</v>
      </c>
      <c r="AD32" s="104" t="s">
        <v>107</v>
      </c>
    </row>
    <row r="33" spans="2:30" ht="15">
      <c r="B33" s="79">
        <v>22</v>
      </c>
      <c r="C33" s="224" t="s">
        <v>288</v>
      </c>
      <c r="D33" s="84" t="s">
        <v>167</v>
      </c>
      <c r="E33" s="45">
        <v>31.5</v>
      </c>
      <c r="F33" s="42">
        <v>8</v>
      </c>
      <c r="G33" s="43">
        <v>31</v>
      </c>
      <c r="H33" s="101">
        <v>6</v>
      </c>
      <c r="I33" s="41">
        <f t="shared" si="0"/>
        <v>10.416666666666666</v>
      </c>
      <c r="J33" s="44">
        <f t="shared" si="10"/>
        <v>14</v>
      </c>
      <c r="K33" s="45">
        <v>21.2</v>
      </c>
      <c r="L33" s="123">
        <v>6</v>
      </c>
      <c r="M33" s="47">
        <f t="shared" si="2"/>
        <v>10.6</v>
      </c>
      <c r="N33" s="123">
        <f t="shared" si="3"/>
        <v>6</v>
      </c>
      <c r="O33" s="47">
        <v>30.666666666666668</v>
      </c>
      <c r="P33" s="46">
        <v>4</v>
      </c>
      <c r="Q33" s="120">
        <f t="shared" si="4"/>
        <v>15.333333333333334</v>
      </c>
      <c r="R33" s="123">
        <f t="shared" si="5"/>
        <v>4</v>
      </c>
      <c r="S33" s="47">
        <v>10</v>
      </c>
      <c r="T33" s="48">
        <v>2</v>
      </c>
      <c r="U33" s="43">
        <v>13</v>
      </c>
      <c r="V33" s="48">
        <v>2</v>
      </c>
      <c r="W33" s="49">
        <v>12</v>
      </c>
      <c r="X33" s="46">
        <v>2</v>
      </c>
      <c r="Y33" s="120">
        <f t="shared" si="6"/>
        <v>11.666666666666666</v>
      </c>
      <c r="Z33" s="46">
        <v>6</v>
      </c>
      <c r="AA33" s="127">
        <f t="shared" si="8"/>
        <v>149.36666666666667</v>
      </c>
      <c r="AB33" s="142">
        <f t="shared" si="9"/>
        <v>11.48974358974359</v>
      </c>
      <c r="AC33" s="139">
        <v>30</v>
      </c>
      <c r="AD33" s="104" t="s">
        <v>107</v>
      </c>
    </row>
    <row r="34" spans="2:30" ht="15">
      <c r="B34" s="79">
        <v>23</v>
      </c>
      <c r="C34" s="224" t="s">
        <v>333</v>
      </c>
      <c r="D34" s="84" t="s">
        <v>334</v>
      </c>
      <c r="E34" s="170">
        <v>23.25</v>
      </c>
      <c r="F34" s="171">
        <v>0</v>
      </c>
      <c r="G34" s="43">
        <v>34</v>
      </c>
      <c r="H34" s="101">
        <v>6</v>
      </c>
      <c r="I34" s="53">
        <f t="shared" si="0"/>
        <v>9.541666666666666</v>
      </c>
      <c r="J34" s="51">
        <f t="shared" si="10"/>
        <v>6</v>
      </c>
      <c r="K34" s="170">
        <v>14.5</v>
      </c>
      <c r="L34" s="175">
        <v>0</v>
      </c>
      <c r="M34" s="53">
        <f t="shared" si="2"/>
        <v>7.25</v>
      </c>
      <c r="N34" s="146">
        <f t="shared" si="3"/>
        <v>0</v>
      </c>
      <c r="O34" s="47">
        <v>30</v>
      </c>
      <c r="P34" s="46">
        <v>4</v>
      </c>
      <c r="Q34" s="120">
        <f t="shared" si="4"/>
        <v>15</v>
      </c>
      <c r="R34" s="123">
        <f t="shared" si="5"/>
        <v>4</v>
      </c>
      <c r="S34" s="47">
        <v>17</v>
      </c>
      <c r="T34" s="48">
        <v>2</v>
      </c>
      <c r="U34" s="43">
        <v>12.5</v>
      </c>
      <c r="V34" s="48">
        <v>2</v>
      </c>
      <c r="W34" s="49">
        <v>18</v>
      </c>
      <c r="X34" s="46">
        <v>2</v>
      </c>
      <c r="Y34" s="120">
        <f t="shared" si="6"/>
        <v>15.833333333333334</v>
      </c>
      <c r="Z34" s="46">
        <f>T34+V34+X34</f>
        <v>6</v>
      </c>
      <c r="AA34" s="127">
        <f t="shared" si="8"/>
        <v>149.25</v>
      </c>
      <c r="AB34" s="142">
        <f t="shared" si="9"/>
        <v>11.48076923076923</v>
      </c>
      <c r="AC34" s="139">
        <v>30</v>
      </c>
      <c r="AD34" s="104" t="s">
        <v>107</v>
      </c>
    </row>
    <row r="35" spans="2:30" ht="15">
      <c r="B35" s="79">
        <v>24</v>
      </c>
      <c r="C35" s="224" t="s">
        <v>331</v>
      </c>
      <c r="D35" s="84" t="s">
        <v>234</v>
      </c>
      <c r="E35" s="170">
        <v>27</v>
      </c>
      <c r="F35" s="171">
        <v>0</v>
      </c>
      <c r="G35" s="43">
        <v>30</v>
      </c>
      <c r="H35" s="101">
        <v>6</v>
      </c>
      <c r="I35" s="53">
        <f t="shared" si="0"/>
        <v>9.5</v>
      </c>
      <c r="J35" s="51">
        <f t="shared" si="10"/>
        <v>6</v>
      </c>
      <c r="K35" s="170">
        <v>16.9</v>
      </c>
      <c r="L35" s="175">
        <v>0</v>
      </c>
      <c r="M35" s="53">
        <f t="shared" si="2"/>
        <v>8.45</v>
      </c>
      <c r="N35" s="146">
        <f t="shared" si="3"/>
        <v>0</v>
      </c>
      <c r="O35" s="47">
        <v>27.666666666666668</v>
      </c>
      <c r="P35" s="46">
        <v>4</v>
      </c>
      <c r="Q35" s="120">
        <f t="shared" si="4"/>
        <v>13.833333333333334</v>
      </c>
      <c r="R35" s="123">
        <f t="shared" si="5"/>
        <v>4</v>
      </c>
      <c r="S35" s="47">
        <v>13.5</v>
      </c>
      <c r="T35" s="48">
        <v>2</v>
      </c>
      <c r="U35" s="43">
        <v>15</v>
      </c>
      <c r="V35" s="48">
        <v>2</v>
      </c>
      <c r="W35" s="49">
        <v>16</v>
      </c>
      <c r="X35" s="46">
        <v>2</v>
      </c>
      <c r="Y35" s="120">
        <f t="shared" si="6"/>
        <v>14.833333333333334</v>
      </c>
      <c r="Z35" s="46">
        <f>T35+V35+X35</f>
        <v>6</v>
      </c>
      <c r="AA35" s="127">
        <f t="shared" si="8"/>
        <v>146.06666666666666</v>
      </c>
      <c r="AB35" s="142">
        <f t="shared" si="9"/>
        <v>11.235897435897435</v>
      </c>
      <c r="AC35" s="139">
        <v>30</v>
      </c>
      <c r="AD35" s="104" t="s">
        <v>107</v>
      </c>
    </row>
    <row r="36" spans="2:30" ht="15">
      <c r="B36" s="79">
        <v>25</v>
      </c>
      <c r="C36" s="224" t="s">
        <v>283</v>
      </c>
      <c r="D36" s="84" t="s">
        <v>89</v>
      </c>
      <c r="E36" s="45">
        <v>34.5</v>
      </c>
      <c r="F36" s="42">
        <v>8</v>
      </c>
      <c r="G36" s="43">
        <v>30.75</v>
      </c>
      <c r="H36" s="101">
        <v>6</v>
      </c>
      <c r="I36" s="41">
        <f t="shared" si="0"/>
        <v>10.875</v>
      </c>
      <c r="J36" s="44">
        <f t="shared" si="10"/>
        <v>14</v>
      </c>
      <c r="K36" s="170">
        <v>16.4</v>
      </c>
      <c r="L36" s="175">
        <v>0</v>
      </c>
      <c r="M36" s="53">
        <f t="shared" si="2"/>
        <v>8.2</v>
      </c>
      <c r="N36" s="146">
        <f t="shared" si="3"/>
        <v>0</v>
      </c>
      <c r="O36" s="47">
        <v>26.666666666666668</v>
      </c>
      <c r="P36" s="46">
        <v>4</v>
      </c>
      <c r="Q36" s="120">
        <f t="shared" si="4"/>
        <v>13.333333333333334</v>
      </c>
      <c r="R36" s="123">
        <f t="shared" si="5"/>
        <v>4</v>
      </c>
      <c r="S36" s="47">
        <v>10</v>
      </c>
      <c r="T36" s="48">
        <v>2</v>
      </c>
      <c r="U36" s="174">
        <v>9</v>
      </c>
      <c r="V36" s="171">
        <v>0</v>
      </c>
      <c r="W36" s="49">
        <v>18</v>
      </c>
      <c r="X36" s="46">
        <v>2</v>
      </c>
      <c r="Y36" s="120">
        <f t="shared" si="6"/>
        <v>12.333333333333334</v>
      </c>
      <c r="Z36" s="46">
        <v>6</v>
      </c>
      <c r="AA36" s="127">
        <f t="shared" si="8"/>
        <v>145.31666666666666</v>
      </c>
      <c r="AB36" s="142">
        <f t="shared" si="9"/>
        <v>11.178205128205128</v>
      </c>
      <c r="AC36" s="139">
        <v>30</v>
      </c>
      <c r="AD36" s="104" t="s">
        <v>107</v>
      </c>
    </row>
    <row r="37" spans="2:30" ht="15">
      <c r="B37" s="79">
        <v>26</v>
      </c>
      <c r="C37" s="224" t="s">
        <v>336</v>
      </c>
      <c r="D37" s="84" t="s">
        <v>296</v>
      </c>
      <c r="E37" s="170">
        <v>22.5</v>
      </c>
      <c r="F37" s="171">
        <v>0</v>
      </c>
      <c r="G37" s="43">
        <v>31.5</v>
      </c>
      <c r="H37" s="101">
        <v>6</v>
      </c>
      <c r="I37" s="53">
        <f t="shared" si="0"/>
        <v>9</v>
      </c>
      <c r="J37" s="51">
        <f t="shared" si="10"/>
        <v>6</v>
      </c>
      <c r="K37" s="170">
        <v>13.3</v>
      </c>
      <c r="L37" s="175">
        <v>0</v>
      </c>
      <c r="M37" s="53">
        <f t="shared" si="2"/>
        <v>6.65</v>
      </c>
      <c r="N37" s="146">
        <f t="shared" si="3"/>
        <v>0</v>
      </c>
      <c r="O37" s="47">
        <v>32.333333333333336</v>
      </c>
      <c r="P37" s="46">
        <v>4</v>
      </c>
      <c r="Q37" s="120">
        <f t="shared" si="4"/>
        <v>16.166666666666668</v>
      </c>
      <c r="R37" s="123">
        <f t="shared" si="5"/>
        <v>4</v>
      </c>
      <c r="S37" s="47">
        <v>15</v>
      </c>
      <c r="T37" s="48">
        <v>2</v>
      </c>
      <c r="U37" s="43">
        <v>10.5</v>
      </c>
      <c r="V37" s="48">
        <v>2</v>
      </c>
      <c r="W37" s="49">
        <v>19</v>
      </c>
      <c r="X37" s="46">
        <v>2</v>
      </c>
      <c r="Y37" s="120">
        <f t="shared" si="6"/>
        <v>14.833333333333334</v>
      </c>
      <c r="Z37" s="46">
        <f>T37+V37+X37</f>
        <v>6</v>
      </c>
      <c r="AA37" s="127">
        <f t="shared" si="8"/>
        <v>144.13333333333333</v>
      </c>
      <c r="AB37" s="142">
        <f t="shared" si="9"/>
        <v>11.087179487179487</v>
      </c>
      <c r="AC37" s="139">
        <v>30</v>
      </c>
      <c r="AD37" s="104" t="s">
        <v>107</v>
      </c>
    </row>
    <row r="38" spans="2:30" ht="15">
      <c r="B38" s="79">
        <v>27</v>
      </c>
      <c r="C38" s="224" t="s">
        <v>293</v>
      </c>
      <c r="D38" s="84" t="s">
        <v>294</v>
      </c>
      <c r="E38" s="45">
        <v>30</v>
      </c>
      <c r="F38" s="42">
        <v>8</v>
      </c>
      <c r="G38" s="43">
        <v>30</v>
      </c>
      <c r="H38" s="101">
        <v>6</v>
      </c>
      <c r="I38" s="41">
        <f t="shared" si="0"/>
        <v>10</v>
      </c>
      <c r="J38" s="44">
        <f t="shared" si="10"/>
        <v>14</v>
      </c>
      <c r="K38" s="170">
        <v>17.1</v>
      </c>
      <c r="L38" s="175">
        <v>0</v>
      </c>
      <c r="M38" s="53">
        <f t="shared" si="2"/>
        <v>8.55</v>
      </c>
      <c r="N38" s="146">
        <f t="shared" si="3"/>
        <v>0</v>
      </c>
      <c r="O38" s="47">
        <v>30</v>
      </c>
      <c r="P38" s="46">
        <v>4</v>
      </c>
      <c r="Q38" s="120">
        <f t="shared" si="4"/>
        <v>15</v>
      </c>
      <c r="R38" s="123">
        <f t="shared" si="5"/>
        <v>4</v>
      </c>
      <c r="S38" s="47">
        <v>15</v>
      </c>
      <c r="T38" s="48">
        <v>2</v>
      </c>
      <c r="U38" s="174">
        <v>8.5</v>
      </c>
      <c r="V38" s="171">
        <v>0</v>
      </c>
      <c r="W38" s="49">
        <v>12</v>
      </c>
      <c r="X38" s="46">
        <v>2</v>
      </c>
      <c r="Y38" s="120">
        <f t="shared" si="6"/>
        <v>11.833333333333334</v>
      </c>
      <c r="Z38" s="46">
        <v>6</v>
      </c>
      <c r="AA38" s="127">
        <f t="shared" si="8"/>
        <v>142.6</v>
      </c>
      <c r="AB38" s="142">
        <f t="shared" si="9"/>
        <v>10.96923076923077</v>
      </c>
      <c r="AC38" s="139">
        <v>30</v>
      </c>
      <c r="AD38" s="104" t="s">
        <v>107</v>
      </c>
    </row>
    <row r="39" spans="2:30" ht="15">
      <c r="B39" s="79">
        <v>28</v>
      </c>
      <c r="C39" s="224" t="s">
        <v>284</v>
      </c>
      <c r="D39" s="84" t="s">
        <v>101</v>
      </c>
      <c r="E39" s="170">
        <v>21</v>
      </c>
      <c r="F39" s="171">
        <v>0</v>
      </c>
      <c r="G39" s="43">
        <v>34</v>
      </c>
      <c r="H39" s="101">
        <v>6</v>
      </c>
      <c r="I39" s="53">
        <f t="shared" si="0"/>
        <v>9.166666666666666</v>
      </c>
      <c r="J39" s="51">
        <f t="shared" si="10"/>
        <v>6</v>
      </c>
      <c r="K39" s="170">
        <v>15</v>
      </c>
      <c r="L39" s="175">
        <v>0</v>
      </c>
      <c r="M39" s="53">
        <f t="shared" si="2"/>
        <v>7.5</v>
      </c>
      <c r="N39" s="146">
        <f t="shared" si="3"/>
        <v>0</v>
      </c>
      <c r="O39" s="47">
        <v>29.333333333333332</v>
      </c>
      <c r="P39" s="46">
        <v>4</v>
      </c>
      <c r="Q39" s="120">
        <f t="shared" si="4"/>
        <v>14.666666666666666</v>
      </c>
      <c r="R39" s="123">
        <f t="shared" si="5"/>
        <v>4</v>
      </c>
      <c r="S39" s="47">
        <v>11</v>
      </c>
      <c r="T39" s="48">
        <v>2</v>
      </c>
      <c r="U39" s="43">
        <v>14.5</v>
      </c>
      <c r="V39" s="48">
        <v>2</v>
      </c>
      <c r="W39" s="49">
        <v>15.5</v>
      </c>
      <c r="X39" s="46">
        <v>2</v>
      </c>
      <c r="Y39" s="120">
        <f t="shared" si="6"/>
        <v>13.666666666666666</v>
      </c>
      <c r="Z39" s="46">
        <f>T39+V39+X39</f>
        <v>6</v>
      </c>
      <c r="AA39" s="127">
        <f t="shared" si="8"/>
        <v>140.33333333333331</v>
      </c>
      <c r="AB39" s="142">
        <f t="shared" si="9"/>
        <v>10.794871794871794</v>
      </c>
      <c r="AC39" s="139">
        <v>30</v>
      </c>
      <c r="AD39" s="104" t="s">
        <v>107</v>
      </c>
    </row>
    <row r="40" spans="2:30" ht="15">
      <c r="B40" s="79">
        <v>29</v>
      </c>
      <c r="C40" s="224" t="s">
        <v>303</v>
      </c>
      <c r="D40" s="84" t="s">
        <v>304</v>
      </c>
      <c r="E40" s="170">
        <v>25.5</v>
      </c>
      <c r="F40" s="171">
        <v>0</v>
      </c>
      <c r="G40" s="43">
        <v>30</v>
      </c>
      <c r="H40" s="101">
        <v>6</v>
      </c>
      <c r="I40" s="53">
        <f t="shared" si="0"/>
        <v>9.25</v>
      </c>
      <c r="J40" s="51">
        <f t="shared" si="10"/>
        <v>6</v>
      </c>
      <c r="K40" s="170">
        <v>15.4</v>
      </c>
      <c r="L40" s="175">
        <v>0</v>
      </c>
      <c r="M40" s="53">
        <f t="shared" si="2"/>
        <v>7.7</v>
      </c>
      <c r="N40" s="146">
        <f t="shared" si="3"/>
        <v>0</v>
      </c>
      <c r="O40" s="47">
        <v>27.833333333333332</v>
      </c>
      <c r="P40" s="46">
        <v>4</v>
      </c>
      <c r="Q40" s="120">
        <f t="shared" si="4"/>
        <v>13.916666666666666</v>
      </c>
      <c r="R40" s="123">
        <f t="shared" si="5"/>
        <v>4</v>
      </c>
      <c r="S40" s="47">
        <v>12</v>
      </c>
      <c r="T40" s="48">
        <v>2</v>
      </c>
      <c r="U40" s="43">
        <v>12.5</v>
      </c>
      <c r="V40" s="48">
        <v>2</v>
      </c>
      <c r="W40" s="49">
        <v>16</v>
      </c>
      <c r="X40" s="46">
        <v>2</v>
      </c>
      <c r="Y40" s="120">
        <f t="shared" si="6"/>
        <v>13.5</v>
      </c>
      <c r="Z40" s="46">
        <f>T40+V40+X40</f>
        <v>6</v>
      </c>
      <c r="AA40" s="127">
        <f t="shared" si="8"/>
        <v>139.23333333333335</v>
      </c>
      <c r="AB40" s="142">
        <f t="shared" si="9"/>
        <v>10.710256410256411</v>
      </c>
      <c r="AC40" s="139">
        <v>30</v>
      </c>
      <c r="AD40" s="104" t="s">
        <v>107</v>
      </c>
    </row>
    <row r="41" spans="2:30" ht="15">
      <c r="B41" s="79">
        <v>30</v>
      </c>
      <c r="C41" s="224" t="s">
        <v>328</v>
      </c>
      <c r="D41" s="84" t="s">
        <v>329</v>
      </c>
      <c r="E41" s="45">
        <v>30</v>
      </c>
      <c r="F41" s="42">
        <v>8</v>
      </c>
      <c r="G41" s="43">
        <v>39</v>
      </c>
      <c r="H41" s="101">
        <v>6</v>
      </c>
      <c r="I41" s="41">
        <f t="shared" si="0"/>
        <v>11.5</v>
      </c>
      <c r="J41" s="44">
        <f t="shared" si="10"/>
        <v>14</v>
      </c>
      <c r="K41" s="170">
        <v>13.1</v>
      </c>
      <c r="L41" s="175">
        <v>0</v>
      </c>
      <c r="M41" s="53">
        <f t="shared" si="2"/>
        <v>6.55</v>
      </c>
      <c r="N41" s="146">
        <f t="shared" si="3"/>
        <v>0</v>
      </c>
      <c r="O41" s="47">
        <v>24</v>
      </c>
      <c r="P41" s="46">
        <v>4</v>
      </c>
      <c r="Q41" s="120">
        <f t="shared" si="4"/>
        <v>12</v>
      </c>
      <c r="R41" s="123">
        <f t="shared" si="5"/>
        <v>4</v>
      </c>
      <c r="S41" s="47">
        <v>11</v>
      </c>
      <c r="T41" s="48">
        <v>2</v>
      </c>
      <c r="U41" s="43">
        <v>14</v>
      </c>
      <c r="V41" s="48">
        <v>2</v>
      </c>
      <c r="W41" s="174">
        <v>5.5</v>
      </c>
      <c r="X41" s="179">
        <v>0</v>
      </c>
      <c r="Y41" s="120">
        <f t="shared" si="6"/>
        <v>10.166666666666666</v>
      </c>
      <c r="Z41" s="46">
        <v>6</v>
      </c>
      <c r="AA41" s="127">
        <f t="shared" si="8"/>
        <v>136.6</v>
      </c>
      <c r="AB41" s="142">
        <f t="shared" si="9"/>
        <v>10.507692307692308</v>
      </c>
      <c r="AC41" s="139">
        <v>30</v>
      </c>
      <c r="AD41" s="104" t="s">
        <v>107</v>
      </c>
    </row>
    <row r="42" spans="2:30" ht="15">
      <c r="B42" s="79">
        <v>31</v>
      </c>
      <c r="C42" s="224" t="s">
        <v>286</v>
      </c>
      <c r="D42" s="84" t="s">
        <v>85</v>
      </c>
      <c r="E42" s="170">
        <v>21.75</v>
      </c>
      <c r="F42" s="171">
        <v>0</v>
      </c>
      <c r="G42" s="43">
        <v>30.75</v>
      </c>
      <c r="H42" s="101">
        <v>6</v>
      </c>
      <c r="I42" s="53">
        <f t="shared" si="0"/>
        <v>8.75</v>
      </c>
      <c r="J42" s="51">
        <f t="shared" si="10"/>
        <v>6</v>
      </c>
      <c r="K42" s="170">
        <v>15.1</v>
      </c>
      <c r="L42" s="175">
        <v>0</v>
      </c>
      <c r="M42" s="53">
        <f t="shared" si="2"/>
        <v>7.55</v>
      </c>
      <c r="N42" s="146">
        <f t="shared" si="3"/>
        <v>0</v>
      </c>
      <c r="O42" s="47">
        <v>27</v>
      </c>
      <c r="P42" s="46">
        <v>4</v>
      </c>
      <c r="Q42" s="120">
        <f t="shared" si="4"/>
        <v>13.5</v>
      </c>
      <c r="R42" s="123">
        <f t="shared" si="5"/>
        <v>4</v>
      </c>
      <c r="S42" s="47">
        <v>11</v>
      </c>
      <c r="T42" s="48">
        <v>2</v>
      </c>
      <c r="U42" s="43">
        <v>10.5</v>
      </c>
      <c r="V42" s="48">
        <v>2</v>
      </c>
      <c r="W42" s="49">
        <v>20</v>
      </c>
      <c r="X42" s="46">
        <v>2</v>
      </c>
      <c r="Y42" s="120">
        <f t="shared" si="6"/>
        <v>13.833333333333334</v>
      </c>
      <c r="Z42" s="46">
        <f>T42+V42+X42</f>
        <v>6</v>
      </c>
      <c r="AA42" s="127">
        <f t="shared" si="8"/>
        <v>136.1</v>
      </c>
      <c r="AB42" s="142">
        <f t="shared" si="9"/>
        <v>10.46923076923077</v>
      </c>
      <c r="AC42" s="139">
        <v>30</v>
      </c>
      <c r="AD42" s="104" t="s">
        <v>107</v>
      </c>
    </row>
    <row r="43" spans="2:30" ht="15">
      <c r="B43" s="79">
        <v>32</v>
      </c>
      <c r="C43" s="224" t="s">
        <v>281</v>
      </c>
      <c r="D43" s="84" t="s">
        <v>78</v>
      </c>
      <c r="E43" s="170">
        <v>24</v>
      </c>
      <c r="F43" s="171">
        <v>0</v>
      </c>
      <c r="G43" s="174">
        <v>26.5</v>
      </c>
      <c r="H43" s="175">
        <v>0</v>
      </c>
      <c r="I43" s="53">
        <f t="shared" si="0"/>
        <v>8.416666666666666</v>
      </c>
      <c r="J43" s="51">
        <f t="shared" si="10"/>
        <v>0</v>
      </c>
      <c r="K43" s="170">
        <v>19</v>
      </c>
      <c r="L43" s="175">
        <v>0</v>
      </c>
      <c r="M43" s="53">
        <f t="shared" si="2"/>
        <v>9.5</v>
      </c>
      <c r="N43" s="146">
        <f t="shared" si="3"/>
        <v>0</v>
      </c>
      <c r="O43" s="47">
        <v>33.166666666666664</v>
      </c>
      <c r="P43" s="46">
        <v>4</v>
      </c>
      <c r="Q43" s="120">
        <f t="shared" si="4"/>
        <v>16.583333333333332</v>
      </c>
      <c r="R43" s="123">
        <f t="shared" si="5"/>
        <v>4</v>
      </c>
      <c r="S43" s="177">
        <v>8</v>
      </c>
      <c r="T43" s="171">
        <v>0</v>
      </c>
      <c r="U43" s="43">
        <v>10</v>
      </c>
      <c r="V43" s="48">
        <v>2</v>
      </c>
      <c r="W43" s="49">
        <v>15</v>
      </c>
      <c r="X43" s="46">
        <v>2</v>
      </c>
      <c r="Y43" s="120">
        <f t="shared" si="6"/>
        <v>11</v>
      </c>
      <c r="Z43" s="46">
        <v>6</v>
      </c>
      <c r="AA43" s="127">
        <f t="shared" si="8"/>
        <v>135.66666666666666</v>
      </c>
      <c r="AB43" s="142">
        <f t="shared" si="9"/>
        <v>10.435897435897434</v>
      </c>
      <c r="AC43" s="139">
        <v>30</v>
      </c>
      <c r="AD43" s="104" t="s">
        <v>107</v>
      </c>
    </row>
    <row r="44" spans="2:30" ht="15">
      <c r="B44" s="79">
        <v>33</v>
      </c>
      <c r="C44" s="224" t="s">
        <v>335</v>
      </c>
      <c r="D44" s="84" t="s">
        <v>266</v>
      </c>
      <c r="E44" s="170">
        <v>17.25</v>
      </c>
      <c r="F44" s="171">
        <v>0</v>
      </c>
      <c r="G44" s="174">
        <v>21</v>
      </c>
      <c r="H44" s="175">
        <v>0</v>
      </c>
      <c r="I44" s="53">
        <f t="shared" si="0"/>
        <v>6.375</v>
      </c>
      <c r="J44" s="51">
        <f t="shared" si="10"/>
        <v>0</v>
      </c>
      <c r="K44" s="45">
        <v>24.3</v>
      </c>
      <c r="L44" s="123">
        <v>6</v>
      </c>
      <c r="M44" s="47">
        <f t="shared" si="2"/>
        <v>12.15</v>
      </c>
      <c r="N44" s="123">
        <f t="shared" si="3"/>
        <v>6</v>
      </c>
      <c r="O44" s="47">
        <v>32</v>
      </c>
      <c r="P44" s="46">
        <v>4</v>
      </c>
      <c r="Q44" s="120">
        <f t="shared" si="4"/>
        <v>16</v>
      </c>
      <c r="R44" s="123">
        <f t="shared" si="5"/>
        <v>4</v>
      </c>
      <c r="S44" s="47">
        <v>13</v>
      </c>
      <c r="T44" s="48">
        <v>2</v>
      </c>
      <c r="U44" s="43">
        <v>10.5</v>
      </c>
      <c r="V44" s="48">
        <v>2</v>
      </c>
      <c r="W44" s="49">
        <v>17.5</v>
      </c>
      <c r="X44" s="46">
        <v>2</v>
      </c>
      <c r="Y44" s="120">
        <f t="shared" si="6"/>
        <v>13.666666666666666</v>
      </c>
      <c r="Z44" s="46">
        <f>T44+V44+X44</f>
        <v>6</v>
      </c>
      <c r="AA44" s="127">
        <f t="shared" si="8"/>
        <v>135.55</v>
      </c>
      <c r="AB44" s="142">
        <f t="shared" si="9"/>
        <v>10.426923076923078</v>
      </c>
      <c r="AC44" s="139">
        <v>30</v>
      </c>
      <c r="AD44" s="104" t="s">
        <v>107</v>
      </c>
    </row>
    <row r="45" spans="2:30" ht="15.75" thickBot="1">
      <c r="B45" s="241">
        <v>34</v>
      </c>
      <c r="C45" s="242" t="s">
        <v>282</v>
      </c>
      <c r="D45" s="243" t="s">
        <v>252</v>
      </c>
      <c r="E45" s="244">
        <v>20.25</v>
      </c>
      <c r="F45" s="245">
        <v>0</v>
      </c>
      <c r="G45" s="252">
        <v>30.75</v>
      </c>
      <c r="H45" s="259">
        <v>6</v>
      </c>
      <c r="I45" s="247">
        <f t="shared" si="0"/>
        <v>8.5</v>
      </c>
      <c r="J45" s="248">
        <f t="shared" si="10"/>
        <v>6</v>
      </c>
      <c r="K45" s="244">
        <v>14</v>
      </c>
      <c r="L45" s="246">
        <v>0</v>
      </c>
      <c r="M45" s="247">
        <f t="shared" si="2"/>
        <v>7</v>
      </c>
      <c r="N45" s="251">
        <f t="shared" si="3"/>
        <v>0</v>
      </c>
      <c r="O45" s="250">
        <v>29.333333333333332</v>
      </c>
      <c r="P45" s="255">
        <v>4</v>
      </c>
      <c r="Q45" s="256">
        <f t="shared" si="4"/>
        <v>14.666666666666666</v>
      </c>
      <c r="R45" s="249">
        <f t="shared" si="5"/>
        <v>4</v>
      </c>
      <c r="S45" s="250">
        <v>10</v>
      </c>
      <c r="T45" s="253">
        <v>2</v>
      </c>
      <c r="U45" s="252">
        <v>13</v>
      </c>
      <c r="V45" s="253">
        <v>2</v>
      </c>
      <c r="W45" s="254">
        <v>18</v>
      </c>
      <c r="X45" s="255">
        <v>2</v>
      </c>
      <c r="Y45" s="256">
        <f t="shared" si="6"/>
        <v>13.666666666666666</v>
      </c>
      <c r="Z45" s="255">
        <f>T45+V45+X45</f>
        <v>6</v>
      </c>
      <c r="AA45" s="257">
        <f t="shared" si="8"/>
        <v>135.33333333333331</v>
      </c>
      <c r="AB45" s="260">
        <f t="shared" si="9"/>
        <v>10.410256410256409</v>
      </c>
      <c r="AC45" s="261">
        <v>30</v>
      </c>
      <c r="AD45" s="258" t="s">
        <v>107</v>
      </c>
    </row>
    <row r="46" spans="2:30" ht="15">
      <c r="B46" s="78">
        <v>35</v>
      </c>
      <c r="C46" s="226" t="s">
        <v>159</v>
      </c>
      <c r="D46" s="81" t="s">
        <v>317</v>
      </c>
      <c r="E46" s="262">
        <v>24</v>
      </c>
      <c r="F46" s="181">
        <v>0</v>
      </c>
      <c r="G46" s="180">
        <v>21</v>
      </c>
      <c r="H46" s="182">
        <v>0</v>
      </c>
      <c r="I46" s="82">
        <f t="shared" si="0"/>
        <v>7.5</v>
      </c>
      <c r="J46" s="83">
        <f t="shared" si="10"/>
        <v>0</v>
      </c>
      <c r="K46" s="262">
        <v>13.6</v>
      </c>
      <c r="L46" s="182">
        <v>0</v>
      </c>
      <c r="M46" s="82">
        <f t="shared" si="2"/>
        <v>6.8</v>
      </c>
      <c r="N46" s="145">
        <f t="shared" si="3"/>
        <v>0</v>
      </c>
      <c r="O46" s="38">
        <v>32.666666666666664</v>
      </c>
      <c r="P46" s="37">
        <v>4</v>
      </c>
      <c r="Q46" s="119">
        <f t="shared" si="4"/>
        <v>16.333333333333332</v>
      </c>
      <c r="R46" s="122">
        <f t="shared" si="5"/>
        <v>4</v>
      </c>
      <c r="S46" s="38">
        <v>11</v>
      </c>
      <c r="T46" s="39">
        <v>2</v>
      </c>
      <c r="U46" s="34">
        <v>14</v>
      </c>
      <c r="V46" s="39">
        <v>2</v>
      </c>
      <c r="W46" s="40">
        <v>12.5</v>
      </c>
      <c r="X46" s="37">
        <v>2</v>
      </c>
      <c r="Y46" s="119">
        <f t="shared" si="6"/>
        <v>12.5</v>
      </c>
      <c r="Z46" s="37">
        <f>T46+V46+X46</f>
        <v>6</v>
      </c>
      <c r="AA46" s="126">
        <f t="shared" si="8"/>
        <v>128.76666666666665</v>
      </c>
      <c r="AB46" s="210">
        <f t="shared" si="9"/>
        <v>9.905128205128204</v>
      </c>
      <c r="AC46" s="211">
        <f aca="true" t="shared" si="11" ref="AC46:AC55">J46+N46+R46+Z46</f>
        <v>10</v>
      </c>
      <c r="AD46" s="103" t="s">
        <v>488</v>
      </c>
    </row>
    <row r="47" spans="2:30" ht="15">
      <c r="B47" s="79">
        <v>36</v>
      </c>
      <c r="C47" s="224" t="s">
        <v>271</v>
      </c>
      <c r="D47" s="84" t="s">
        <v>215</v>
      </c>
      <c r="E47" s="170">
        <v>22.5</v>
      </c>
      <c r="F47" s="171">
        <v>0</v>
      </c>
      <c r="G47" s="174">
        <v>19</v>
      </c>
      <c r="H47" s="175">
        <v>0</v>
      </c>
      <c r="I47" s="53">
        <f t="shared" si="0"/>
        <v>6.916666666666667</v>
      </c>
      <c r="J47" s="51">
        <f t="shared" si="10"/>
        <v>0</v>
      </c>
      <c r="K47" s="177">
        <v>17.3</v>
      </c>
      <c r="L47" s="175">
        <v>0</v>
      </c>
      <c r="M47" s="53">
        <f t="shared" si="2"/>
        <v>8.65</v>
      </c>
      <c r="N47" s="146">
        <f t="shared" si="3"/>
        <v>0</v>
      </c>
      <c r="O47" s="47">
        <v>29</v>
      </c>
      <c r="P47" s="46">
        <v>4</v>
      </c>
      <c r="Q47" s="120">
        <f t="shared" si="4"/>
        <v>14.5</v>
      </c>
      <c r="R47" s="123">
        <f t="shared" si="5"/>
        <v>4</v>
      </c>
      <c r="S47" s="177">
        <v>8</v>
      </c>
      <c r="T47" s="171">
        <v>0</v>
      </c>
      <c r="U47" s="43">
        <v>12</v>
      </c>
      <c r="V47" s="48">
        <v>2</v>
      </c>
      <c r="W47" s="49">
        <v>16</v>
      </c>
      <c r="X47" s="46">
        <v>2</v>
      </c>
      <c r="Y47" s="120">
        <f t="shared" si="6"/>
        <v>12</v>
      </c>
      <c r="Z47" s="46">
        <v>6</v>
      </c>
      <c r="AA47" s="127">
        <f t="shared" si="8"/>
        <v>123.8</v>
      </c>
      <c r="AB47" s="168">
        <f t="shared" si="9"/>
        <v>9.523076923076923</v>
      </c>
      <c r="AC47" s="169">
        <f t="shared" si="11"/>
        <v>10</v>
      </c>
      <c r="AD47" s="104" t="s">
        <v>488</v>
      </c>
    </row>
    <row r="48" spans="2:30" ht="15">
      <c r="B48" s="79">
        <v>37</v>
      </c>
      <c r="C48" s="224" t="s">
        <v>312</v>
      </c>
      <c r="D48" s="84" t="s">
        <v>89</v>
      </c>
      <c r="E48" s="170">
        <v>15</v>
      </c>
      <c r="F48" s="171">
        <v>0</v>
      </c>
      <c r="G48" s="43">
        <v>30</v>
      </c>
      <c r="H48" s="101">
        <v>6</v>
      </c>
      <c r="I48" s="53">
        <f t="shared" si="0"/>
        <v>7.5</v>
      </c>
      <c r="J48" s="51">
        <f t="shared" si="10"/>
        <v>6</v>
      </c>
      <c r="K48" s="177">
        <v>17.3</v>
      </c>
      <c r="L48" s="175">
        <v>0</v>
      </c>
      <c r="M48" s="53">
        <f t="shared" si="2"/>
        <v>8.65</v>
      </c>
      <c r="N48" s="146">
        <f t="shared" si="3"/>
        <v>0</v>
      </c>
      <c r="O48" s="47">
        <v>26.666666666666668</v>
      </c>
      <c r="P48" s="46">
        <v>4</v>
      </c>
      <c r="Q48" s="120">
        <f t="shared" si="4"/>
        <v>13.333333333333334</v>
      </c>
      <c r="R48" s="123">
        <f t="shared" si="5"/>
        <v>4</v>
      </c>
      <c r="S48" s="47">
        <v>14</v>
      </c>
      <c r="T48" s="48">
        <v>2</v>
      </c>
      <c r="U48" s="174">
        <v>6.5</v>
      </c>
      <c r="V48" s="171">
        <v>0</v>
      </c>
      <c r="W48" s="49">
        <v>14</v>
      </c>
      <c r="X48" s="46">
        <v>2</v>
      </c>
      <c r="Y48" s="120">
        <f t="shared" si="6"/>
        <v>11.5</v>
      </c>
      <c r="Z48" s="46">
        <v>6</v>
      </c>
      <c r="AA48" s="127">
        <f t="shared" si="8"/>
        <v>123.46666666666667</v>
      </c>
      <c r="AB48" s="168">
        <f t="shared" si="9"/>
        <v>9.497435897435897</v>
      </c>
      <c r="AC48" s="169">
        <f t="shared" si="11"/>
        <v>16</v>
      </c>
      <c r="AD48" s="104" t="s">
        <v>488</v>
      </c>
    </row>
    <row r="49" spans="2:30" ht="15">
      <c r="B49" s="79">
        <v>38</v>
      </c>
      <c r="C49" s="224" t="s">
        <v>313</v>
      </c>
      <c r="D49" s="84" t="s">
        <v>77</v>
      </c>
      <c r="E49" s="170">
        <v>21.75</v>
      </c>
      <c r="F49" s="171">
        <v>0</v>
      </c>
      <c r="G49" s="174">
        <v>20</v>
      </c>
      <c r="H49" s="175">
        <v>0</v>
      </c>
      <c r="I49" s="53">
        <f t="shared" si="0"/>
        <v>6.958333333333333</v>
      </c>
      <c r="J49" s="51">
        <f t="shared" si="10"/>
        <v>0</v>
      </c>
      <c r="K49" s="41">
        <v>20.2</v>
      </c>
      <c r="L49" s="123">
        <v>6</v>
      </c>
      <c r="M49" s="47">
        <f t="shared" si="2"/>
        <v>10.1</v>
      </c>
      <c r="N49" s="123">
        <f t="shared" si="3"/>
        <v>6</v>
      </c>
      <c r="O49" s="47">
        <v>25.666666666666668</v>
      </c>
      <c r="P49" s="46">
        <v>4</v>
      </c>
      <c r="Q49" s="120">
        <f t="shared" si="4"/>
        <v>12.833333333333334</v>
      </c>
      <c r="R49" s="123">
        <f t="shared" si="5"/>
        <v>4</v>
      </c>
      <c r="S49" s="47">
        <v>13</v>
      </c>
      <c r="T49" s="48">
        <v>2</v>
      </c>
      <c r="U49" s="174">
        <v>7.5</v>
      </c>
      <c r="V49" s="171">
        <v>0</v>
      </c>
      <c r="W49" s="49">
        <v>15</v>
      </c>
      <c r="X49" s="46">
        <v>2</v>
      </c>
      <c r="Y49" s="120">
        <f t="shared" si="6"/>
        <v>11.833333333333334</v>
      </c>
      <c r="Z49" s="46">
        <v>6</v>
      </c>
      <c r="AA49" s="127">
        <f t="shared" si="8"/>
        <v>123.11666666666667</v>
      </c>
      <c r="AB49" s="168">
        <f t="shared" si="9"/>
        <v>9.470512820512822</v>
      </c>
      <c r="AC49" s="169">
        <f t="shared" si="11"/>
        <v>16</v>
      </c>
      <c r="AD49" s="104" t="s">
        <v>488</v>
      </c>
    </row>
    <row r="50" spans="2:30" ht="15">
      <c r="B50" s="79">
        <v>39</v>
      </c>
      <c r="C50" s="224" t="s">
        <v>269</v>
      </c>
      <c r="D50" s="84" t="s">
        <v>270</v>
      </c>
      <c r="E50" s="170">
        <v>19.5</v>
      </c>
      <c r="F50" s="171">
        <v>0</v>
      </c>
      <c r="G50" s="174">
        <v>16.5</v>
      </c>
      <c r="H50" s="175">
        <v>0</v>
      </c>
      <c r="I50" s="53">
        <f t="shared" si="0"/>
        <v>6</v>
      </c>
      <c r="J50" s="51">
        <f t="shared" si="10"/>
        <v>0</v>
      </c>
      <c r="K50" s="41">
        <v>20.7</v>
      </c>
      <c r="L50" s="123">
        <v>6</v>
      </c>
      <c r="M50" s="47">
        <f t="shared" si="2"/>
        <v>10.35</v>
      </c>
      <c r="N50" s="123">
        <f t="shared" si="3"/>
        <v>6</v>
      </c>
      <c r="O50" s="47">
        <v>29.333333333333332</v>
      </c>
      <c r="P50" s="46">
        <v>4</v>
      </c>
      <c r="Q50" s="120">
        <f t="shared" si="4"/>
        <v>14.666666666666666</v>
      </c>
      <c r="R50" s="123">
        <f t="shared" si="5"/>
        <v>4</v>
      </c>
      <c r="S50" s="177">
        <v>8</v>
      </c>
      <c r="T50" s="171">
        <v>0</v>
      </c>
      <c r="U50" s="43">
        <v>11</v>
      </c>
      <c r="V50" s="48">
        <v>2</v>
      </c>
      <c r="W50" s="49">
        <v>18</v>
      </c>
      <c r="X50" s="46">
        <v>2</v>
      </c>
      <c r="Y50" s="120">
        <f t="shared" si="6"/>
        <v>12.333333333333334</v>
      </c>
      <c r="Z50" s="46">
        <v>6</v>
      </c>
      <c r="AA50" s="127">
        <f t="shared" si="8"/>
        <v>123.03333333333333</v>
      </c>
      <c r="AB50" s="168">
        <f t="shared" si="9"/>
        <v>9.464102564102564</v>
      </c>
      <c r="AC50" s="169">
        <f t="shared" si="11"/>
        <v>16</v>
      </c>
      <c r="AD50" s="104" t="s">
        <v>488</v>
      </c>
    </row>
    <row r="51" spans="2:30" ht="15">
      <c r="B51" s="79">
        <v>40</v>
      </c>
      <c r="C51" s="224" t="s">
        <v>268</v>
      </c>
      <c r="D51" s="84" t="s">
        <v>98</v>
      </c>
      <c r="E51" s="170">
        <v>21</v>
      </c>
      <c r="F51" s="171">
        <v>0</v>
      </c>
      <c r="G51" s="174">
        <v>19</v>
      </c>
      <c r="H51" s="175">
        <v>0</v>
      </c>
      <c r="I51" s="53">
        <f t="shared" si="0"/>
        <v>6.666666666666667</v>
      </c>
      <c r="J51" s="51">
        <f t="shared" si="10"/>
        <v>0</v>
      </c>
      <c r="K51" s="177">
        <v>15.4</v>
      </c>
      <c r="L51" s="175">
        <v>0</v>
      </c>
      <c r="M51" s="53">
        <f t="shared" si="2"/>
        <v>7.7</v>
      </c>
      <c r="N51" s="146">
        <f t="shared" si="3"/>
        <v>0</v>
      </c>
      <c r="O51" s="47">
        <v>28.333333333333332</v>
      </c>
      <c r="P51" s="46">
        <v>4</v>
      </c>
      <c r="Q51" s="120">
        <f t="shared" si="4"/>
        <v>14.166666666666666</v>
      </c>
      <c r="R51" s="123">
        <f t="shared" si="5"/>
        <v>4</v>
      </c>
      <c r="S51" s="47">
        <v>10</v>
      </c>
      <c r="T51" s="48">
        <v>2</v>
      </c>
      <c r="U51" s="43">
        <v>10.5</v>
      </c>
      <c r="V51" s="48">
        <v>2</v>
      </c>
      <c r="W51" s="49">
        <v>10</v>
      </c>
      <c r="X51" s="46">
        <v>2</v>
      </c>
      <c r="Y51" s="120">
        <f t="shared" si="6"/>
        <v>10.166666666666666</v>
      </c>
      <c r="Z51" s="46">
        <v>6</v>
      </c>
      <c r="AA51" s="127">
        <f t="shared" si="8"/>
        <v>114.23333333333333</v>
      </c>
      <c r="AB51" s="168">
        <f t="shared" si="9"/>
        <v>8.787179487179488</v>
      </c>
      <c r="AC51" s="169">
        <f t="shared" si="11"/>
        <v>10</v>
      </c>
      <c r="AD51" s="104" t="s">
        <v>488</v>
      </c>
    </row>
    <row r="52" spans="2:30" ht="15">
      <c r="B52" s="79">
        <v>41</v>
      </c>
      <c r="C52" s="224" t="s">
        <v>496</v>
      </c>
      <c r="D52" s="84" t="s">
        <v>273</v>
      </c>
      <c r="E52" s="170">
        <v>15.75</v>
      </c>
      <c r="F52" s="171">
        <v>0</v>
      </c>
      <c r="G52" s="174">
        <v>18</v>
      </c>
      <c r="H52" s="175">
        <v>0</v>
      </c>
      <c r="I52" s="53">
        <f t="shared" si="0"/>
        <v>5.625</v>
      </c>
      <c r="J52" s="51">
        <f t="shared" si="10"/>
        <v>0</v>
      </c>
      <c r="K52" s="380">
        <v>20.2</v>
      </c>
      <c r="L52" s="381">
        <v>6</v>
      </c>
      <c r="M52" s="41">
        <f t="shared" si="2"/>
        <v>10.1</v>
      </c>
      <c r="N52" s="101">
        <f t="shared" si="3"/>
        <v>6</v>
      </c>
      <c r="O52" s="47">
        <v>28</v>
      </c>
      <c r="P52" s="46">
        <v>4</v>
      </c>
      <c r="Q52" s="120">
        <f t="shared" si="4"/>
        <v>14</v>
      </c>
      <c r="R52" s="123">
        <f t="shared" si="5"/>
        <v>4</v>
      </c>
      <c r="S52" s="47">
        <v>11</v>
      </c>
      <c r="T52" s="48">
        <v>2</v>
      </c>
      <c r="U52" s="174">
        <v>9</v>
      </c>
      <c r="V52" s="171">
        <v>0</v>
      </c>
      <c r="W52" s="49">
        <v>12</v>
      </c>
      <c r="X52" s="46">
        <v>2</v>
      </c>
      <c r="Y52" s="120">
        <f t="shared" si="6"/>
        <v>10.666666666666666</v>
      </c>
      <c r="Z52" s="46">
        <v>6</v>
      </c>
      <c r="AA52" s="127">
        <f t="shared" si="8"/>
        <v>113.95</v>
      </c>
      <c r="AB52" s="168">
        <f t="shared" si="9"/>
        <v>8.765384615384615</v>
      </c>
      <c r="AC52" s="169">
        <f t="shared" si="11"/>
        <v>16</v>
      </c>
      <c r="AD52" s="104" t="s">
        <v>488</v>
      </c>
    </row>
    <row r="53" spans="2:30" ht="15">
      <c r="B53" s="79">
        <v>42</v>
      </c>
      <c r="C53" s="224" t="s">
        <v>314</v>
      </c>
      <c r="D53" s="84" t="s">
        <v>315</v>
      </c>
      <c r="E53" s="170">
        <v>22.5</v>
      </c>
      <c r="F53" s="171">
        <v>0</v>
      </c>
      <c r="G53" s="174">
        <v>16</v>
      </c>
      <c r="H53" s="175">
        <v>0</v>
      </c>
      <c r="I53" s="53">
        <f t="shared" si="0"/>
        <v>6.416666666666667</v>
      </c>
      <c r="J53" s="51">
        <f t="shared" si="10"/>
        <v>0</v>
      </c>
      <c r="K53" s="177">
        <v>11.7</v>
      </c>
      <c r="L53" s="175">
        <v>0</v>
      </c>
      <c r="M53" s="53">
        <f t="shared" si="2"/>
        <v>5.85</v>
      </c>
      <c r="N53" s="146">
        <f t="shared" si="3"/>
        <v>0</v>
      </c>
      <c r="O53" s="47">
        <v>24.333333333333332</v>
      </c>
      <c r="P53" s="46">
        <v>4</v>
      </c>
      <c r="Q53" s="120">
        <f t="shared" si="4"/>
        <v>12.166666666666666</v>
      </c>
      <c r="R53" s="123">
        <f t="shared" si="5"/>
        <v>4</v>
      </c>
      <c r="S53" s="47">
        <v>14.5</v>
      </c>
      <c r="T53" s="48">
        <v>2</v>
      </c>
      <c r="U53" s="174">
        <v>8.5</v>
      </c>
      <c r="V53" s="171">
        <v>0</v>
      </c>
      <c r="W53" s="49">
        <v>15</v>
      </c>
      <c r="X53" s="46">
        <v>2</v>
      </c>
      <c r="Y53" s="120">
        <f t="shared" si="6"/>
        <v>12.666666666666666</v>
      </c>
      <c r="Z53" s="46">
        <v>6</v>
      </c>
      <c r="AA53" s="127">
        <f t="shared" si="8"/>
        <v>112.53333333333333</v>
      </c>
      <c r="AB53" s="168">
        <f t="shared" si="9"/>
        <v>8.656410256410256</v>
      </c>
      <c r="AC53" s="169">
        <f t="shared" si="11"/>
        <v>10</v>
      </c>
      <c r="AD53" s="104" t="s">
        <v>488</v>
      </c>
    </row>
    <row r="54" spans="2:30" ht="15">
      <c r="B54" s="79">
        <v>43</v>
      </c>
      <c r="C54" s="224" t="s">
        <v>274</v>
      </c>
      <c r="D54" s="84" t="s">
        <v>275</v>
      </c>
      <c r="E54" s="170">
        <v>12</v>
      </c>
      <c r="F54" s="171">
        <v>0</v>
      </c>
      <c r="G54" s="43">
        <v>30</v>
      </c>
      <c r="H54" s="101">
        <v>6</v>
      </c>
      <c r="I54" s="53">
        <f t="shared" si="0"/>
        <v>7</v>
      </c>
      <c r="J54" s="51">
        <f t="shared" si="10"/>
        <v>6</v>
      </c>
      <c r="K54" s="177">
        <v>10.6</v>
      </c>
      <c r="L54" s="175">
        <v>0</v>
      </c>
      <c r="M54" s="53">
        <f t="shared" si="2"/>
        <v>5.3</v>
      </c>
      <c r="N54" s="146">
        <f t="shared" si="3"/>
        <v>0</v>
      </c>
      <c r="O54" s="47">
        <v>25.666666666666668</v>
      </c>
      <c r="P54" s="46">
        <v>4</v>
      </c>
      <c r="Q54" s="120">
        <f t="shared" si="4"/>
        <v>12.833333333333334</v>
      </c>
      <c r="R54" s="123">
        <f t="shared" si="5"/>
        <v>4</v>
      </c>
      <c r="S54" s="177">
        <v>8</v>
      </c>
      <c r="T54" s="171">
        <v>0</v>
      </c>
      <c r="U54" s="174">
        <v>9</v>
      </c>
      <c r="V54" s="171">
        <v>0</v>
      </c>
      <c r="W54" s="49">
        <v>17</v>
      </c>
      <c r="X54" s="46">
        <v>2</v>
      </c>
      <c r="Y54" s="120">
        <f t="shared" si="6"/>
        <v>11.333333333333334</v>
      </c>
      <c r="Z54" s="46">
        <v>6</v>
      </c>
      <c r="AA54" s="127">
        <f t="shared" si="8"/>
        <v>112.26666666666667</v>
      </c>
      <c r="AB54" s="168">
        <f t="shared" si="9"/>
        <v>8.635897435897435</v>
      </c>
      <c r="AC54" s="169">
        <f t="shared" si="11"/>
        <v>16</v>
      </c>
      <c r="AD54" s="104" t="s">
        <v>488</v>
      </c>
    </row>
    <row r="55" spans="2:30" ht="15.75" thickBot="1">
      <c r="B55" s="85">
        <v>44</v>
      </c>
      <c r="C55" s="225" t="s">
        <v>297</v>
      </c>
      <c r="D55" s="86" t="s">
        <v>298</v>
      </c>
      <c r="E55" s="172">
        <v>12</v>
      </c>
      <c r="F55" s="173">
        <v>0</v>
      </c>
      <c r="G55" s="213">
        <v>14</v>
      </c>
      <c r="H55" s="176">
        <v>0</v>
      </c>
      <c r="I55" s="56">
        <f t="shared" si="0"/>
        <v>4.333333333333333</v>
      </c>
      <c r="J55" s="58">
        <f t="shared" si="10"/>
        <v>0</v>
      </c>
      <c r="K55" s="102">
        <v>20</v>
      </c>
      <c r="L55" s="124">
        <v>6</v>
      </c>
      <c r="M55" s="95">
        <f t="shared" si="2"/>
        <v>10</v>
      </c>
      <c r="N55" s="124">
        <f t="shared" si="3"/>
        <v>6</v>
      </c>
      <c r="O55" s="178">
        <v>15.3333333333333</v>
      </c>
      <c r="P55" s="215">
        <v>0</v>
      </c>
      <c r="Q55" s="216">
        <f t="shared" si="4"/>
        <v>7.66666666666665</v>
      </c>
      <c r="R55" s="147">
        <f t="shared" si="5"/>
        <v>0</v>
      </c>
      <c r="S55" s="178">
        <v>5</v>
      </c>
      <c r="T55" s="173">
        <v>0</v>
      </c>
      <c r="U55" s="93">
        <v>11.5</v>
      </c>
      <c r="V55" s="96">
        <v>2</v>
      </c>
      <c r="W55" s="97">
        <v>15.5</v>
      </c>
      <c r="X55" s="87">
        <v>2</v>
      </c>
      <c r="Y55" s="121">
        <f t="shared" si="6"/>
        <v>10.666666666666666</v>
      </c>
      <c r="Z55" s="87">
        <v>6</v>
      </c>
      <c r="AA55" s="128">
        <f t="shared" si="8"/>
        <v>93.3333333333333</v>
      </c>
      <c r="AB55" s="217">
        <f t="shared" si="9"/>
        <v>7.179487179487177</v>
      </c>
      <c r="AC55" s="218">
        <f t="shared" si="11"/>
        <v>12</v>
      </c>
      <c r="AD55" s="105" t="s">
        <v>488</v>
      </c>
    </row>
    <row r="56" spans="2:30" ht="15">
      <c r="B56" s="78">
        <v>45</v>
      </c>
      <c r="C56" s="226" t="s">
        <v>272</v>
      </c>
      <c r="D56" s="81" t="s">
        <v>92</v>
      </c>
      <c r="E56" s="212" t="s">
        <v>485</v>
      </c>
      <c r="F56" s="33"/>
      <c r="G56" s="212" t="s">
        <v>485</v>
      </c>
      <c r="H56" s="106"/>
      <c r="I56" s="32" t="e">
        <f t="shared" si="0"/>
        <v>#VALUE!</v>
      </c>
      <c r="J56" s="35"/>
      <c r="K56" s="214" t="s">
        <v>485</v>
      </c>
      <c r="L56" s="122"/>
      <c r="M56" s="38" t="e">
        <f t="shared" si="2"/>
        <v>#VALUE!</v>
      </c>
      <c r="N56" s="122">
        <f t="shared" si="3"/>
        <v>0</v>
      </c>
      <c r="O56" s="214" t="s">
        <v>485</v>
      </c>
      <c r="P56" s="37"/>
      <c r="Q56" s="119" t="e">
        <f t="shared" si="4"/>
        <v>#VALUE!</v>
      </c>
      <c r="R56" s="122"/>
      <c r="S56" s="212" t="s">
        <v>485</v>
      </c>
      <c r="T56" s="39"/>
      <c r="U56" s="212" t="s">
        <v>485</v>
      </c>
      <c r="V56" s="39"/>
      <c r="W56" s="212" t="s">
        <v>485</v>
      </c>
      <c r="X56" s="37"/>
      <c r="Y56" s="119" t="e">
        <f t="shared" si="6"/>
        <v>#VALUE!</v>
      </c>
      <c r="Z56" s="37">
        <f aca="true" t="shared" si="12" ref="Z56:Z64">T56+V56+X56</f>
        <v>0</v>
      </c>
      <c r="AA56" s="126" t="e">
        <f t="shared" si="8"/>
        <v>#VALUE!</v>
      </c>
      <c r="AB56" s="141" t="e">
        <f t="shared" si="9"/>
        <v>#VALUE!</v>
      </c>
      <c r="AC56" s="138"/>
      <c r="AD56" s="103"/>
    </row>
    <row r="57" spans="2:30" ht="15">
      <c r="B57" s="79">
        <v>46</v>
      </c>
      <c r="C57" s="224" t="s">
        <v>276</v>
      </c>
      <c r="D57" s="84" t="s">
        <v>215</v>
      </c>
      <c r="E57" s="165" t="s">
        <v>485</v>
      </c>
      <c r="F57" s="42"/>
      <c r="G57" s="165" t="s">
        <v>485</v>
      </c>
      <c r="H57" s="101"/>
      <c r="I57" s="41" t="e">
        <f t="shared" si="0"/>
        <v>#VALUE!</v>
      </c>
      <c r="J57" s="44"/>
      <c r="K57" s="162" t="s">
        <v>485</v>
      </c>
      <c r="L57" s="123"/>
      <c r="M57" s="47" t="e">
        <f t="shared" si="2"/>
        <v>#VALUE!</v>
      </c>
      <c r="N57" s="123">
        <f t="shared" si="3"/>
        <v>0</v>
      </c>
      <c r="O57" s="162" t="s">
        <v>485</v>
      </c>
      <c r="P57" s="46"/>
      <c r="Q57" s="120" t="e">
        <f t="shared" si="4"/>
        <v>#VALUE!</v>
      </c>
      <c r="R57" s="123"/>
      <c r="S57" s="165" t="s">
        <v>485</v>
      </c>
      <c r="T57" s="48"/>
      <c r="U57" s="165" t="s">
        <v>485</v>
      </c>
      <c r="V57" s="48"/>
      <c r="W57" s="165" t="s">
        <v>485</v>
      </c>
      <c r="X57" s="46"/>
      <c r="Y57" s="120" t="e">
        <f t="shared" si="6"/>
        <v>#VALUE!</v>
      </c>
      <c r="Z57" s="46">
        <f t="shared" si="12"/>
        <v>0</v>
      </c>
      <c r="AA57" s="127" t="e">
        <f t="shared" si="8"/>
        <v>#VALUE!</v>
      </c>
      <c r="AB57" s="142" t="e">
        <f t="shared" si="9"/>
        <v>#VALUE!</v>
      </c>
      <c r="AC57" s="139"/>
      <c r="AD57" s="104"/>
    </row>
    <row r="58" spans="2:30" ht="15">
      <c r="B58" s="79">
        <v>47</v>
      </c>
      <c r="C58" s="224" t="s">
        <v>278</v>
      </c>
      <c r="D58" s="84" t="s">
        <v>94</v>
      </c>
      <c r="E58" s="165" t="s">
        <v>485</v>
      </c>
      <c r="F58" s="42"/>
      <c r="G58" s="165" t="s">
        <v>485</v>
      </c>
      <c r="H58" s="101"/>
      <c r="I58" s="41" t="e">
        <f t="shared" si="0"/>
        <v>#VALUE!</v>
      </c>
      <c r="J58" s="44"/>
      <c r="K58" s="162" t="s">
        <v>485</v>
      </c>
      <c r="L58" s="123"/>
      <c r="M58" s="47" t="e">
        <f t="shared" si="2"/>
        <v>#VALUE!</v>
      </c>
      <c r="N58" s="123">
        <f t="shared" si="3"/>
        <v>0</v>
      </c>
      <c r="O58" s="162" t="s">
        <v>485</v>
      </c>
      <c r="P58" s="46"/>
      <c r="Q58" s="120" t="e">
        <f t="shared" si="4"/>
        <v>#VALUE!</v>
      </c>
      <c r="R58" s="123"/>
      <c r="S58" s="165" t="s">
        <v>485</v>
      </c>
      <c r="T58" s="48"/>
      <c r="U58" s="165" t="s">
        <v>485</v>
      </c>
      <c r="V58" s="48"/>
      <c r="W58" s="165" t="s">
        <v>485</v>
      </c>
      <c r="X58" s="46"/>
      <c r="Y58" s="120" t="e">
        <f t="shared" si="6"/>
        <v>#VALUE!</v>
      </c>
      <c r="Z58" s="46">
        <f t="shared" si="12"/>
        <v>0</v>
      </c>
      <c r="AA58" s="127" t="e">
        <f t="shared" si="8"/>
        <v>#VALUE!</v>
      </c>
      <c r="AB58" s="142" t="e">
        <f t="shared" si="9"/>
        <v>#VALUE!</v>
      </c>
      <c r="AC58" s="139"/>
      <c r="AD58" s="104"/>
    </row>
    <row r="59" spans="2:30" ht="15">
      <c r="B59" s="79">
        <v>48</v>
      </c>
      <c r="C59" s="224" t="s">
        <v>280</v>
      </c>
      <c r="D59" s="84" t="s">
        <v>215</v>
      </c>
      <c r="E59" s="165" t="s">
        <v>485</v>
      </c>
      <c r="F59" s="42"/>
      <c r="G59" s="165" t="s">
        <v>485</v>
      </c>
      <c r="H59" s="101"/>
      <c r="I59" s="41" t="e">
        <f t="shared" si="0"/>
        <v>#VALUE!</v>
      </c>
      <c r="J59" s="44"/>
      <c r="K59" s="162" t="s">
        <v>485</v>
      </c>
      <c r="L59" s="123"/>
      <c r="M59" s="47" t="e">
        <f t="shared" si="2"/>
        <v>#VALUE!</v>
      </c>
      <c r="N59" s="123">
        <f t="shared" si="3"/>
        <v>0</v>
      </c>
      <c r="O59" s="162" t="s">
        <v>485</v>
      </c>
      <c r="P59" s="46"/>
      <c r="Q59" s="120" t="e">
        <f t="shared" si="4"/>
        <v>#VALUE!</v>
      </c>
      <c r="R59" s="123"/>
      <c r="S59" s="165" t="s">
        <v>485</v>
      </c>
      <c r="T59" s="48"/>
      <c r="U59" s="165" t="s">
        <v>485</v>
      </c>
      <c r="V59" s="48"/>
      <c r="W59" s="165" t="s">
        <v>485</v>
      </c>
      <c r="X59" s="46"/>
      <c r="Y59" s="120" t="e">
        <f t="shared" si="6"/>
        <v>#VALUE!</v>
      </c>
      <c r="Z59" s="46">
        <f t="shared" si="12"/>
        <v>0</v>
      </c>
      <c r="AA59" s="127" t="e">
        <f t="shared" si="8"/>
        <v>#VALUE!</v>
      </c>
      <c r="AB59" s="142" t="e">
        <f t="shared" si="9"/>
        <v>#VALUE!</v>
      </c>
      <c r="AC59" s="139"/>
      <c r="AD59" s="104"/>
    </row>
    <row r="60" spans="2:30" ht="15">
      <c r="B60" s="79">
        <v>49</v>
      </c>
      <c r="C60" s="224" t="s">
        <v>295</v>
      </c>
      <c r="D60" s="84" t="s">
        <v>83</v>
      </c>
      <c r="E60" s="165" t="s">
        <v>485</v>
      </c>
      <c r="F60" s="42"/>
      <c r="G60" s="165" t="s">
        <v>485</v>
      </c>
      <c r="H60" s="101"/>
      <c r="I60" s="41" t="e">
        <f t="shared" si="0"/>
        <v>#VALUE!</v>
      </c>
      <c r="J60" s="44"/>
      <c r="K60" s="162" t="s">
        <v>485</v>
      </c>
      <c r="L60" s="123"/>
      <c r="M60" s="47" t="e">
        <f t="shared" si="2"/>
        <v>#VALUE!</v>
      </c>
      <c r="N60" s="123">
        <f t="shared" si="3"/>
        <v>0</v>
      </c>
      <c r="O60" s="162" t="s">
        <v>485</v>
      </c>
      <c r="P60" s="46"/>
      <c r="Q60" s="120" t="e">
        <f t="shared" si="4"/>
        <v>#VALUE!</v>
      </c>
      <c r="R60" s="123"/>
      <c r="S60" s="165" t="s">
        <v>485</v>
      </c>
      <c r="T60" s="48"/>
      <c r="U60" s="165" t="s">
        <v>485</v>
      </c>
      <c r="V60" s="48"/>
      <c r="W60" s="165" t="s">
        <v>485</v>
      </c>
      <c r="X60" s="46"/>
      <c r="Y60" s="120" t="e">
        <f t="shared" si="6"/>
        <v>#VALUE!</v>
      </c>
      <c r="Z60" s="46">
        <f t="shared" si="12"/>
        <v>0</v>
      </c>
      <c r="AA60" s="127" t="e">
        <f t="shared" si="8"/>
        <v>#VALUE!</v>
      </c>
      <c r="AB60" s="142" t="e">
        <f t="shared" si="9"/>
        <v>#VALUE!</v>
      </c>
      <c r="AC60" s="139"/>
      <c r="AD60" s="104"/>
    </row>
    <row r="61" spans="2:30" ht="15">
      <c r="B61" s="79">
        <v>50</v>
      </c>
      <c r="C61" s="224" t="s">
        <v>305</v>
      </c>
      <c r="D61" s="84" t="s">
        <v>306</v>
      </c>
      <c r="E61" s="165" t="s">
        <v>485</v>
      </c>
      <c r="F61" s="42"/>
      <c r="G61" s="165" t="s">
        <v>485</v>
      </c>
      <c r="H61" s="101"/>
      <c r="I61" s="41" t="e">
        <f t="shared" si="0"/>
        <v>#VALUE!</v>
      </c>
      <c r="J61" s="44"/>
      <c r="K61" s="162" t="s">
        <v>485</v>
      </c>
      <c r="L61" s="123"/>
      <c r="M61" s="47" t="e">
        <f t="shared" si="2"/>
        <v>#VALUE!</v>
      </c>
      <c r="N61" s="123">
        <f t="shared" si="3"/>
        <v>0</v>
      </c>
      <c r="O61" s="162" t="s">
        <v>485</v>
      </c>
      <c r="P61" s="46"/>
      <c r="Q61" s="120" t="e">
        <f t="shared" si="4"/>
        <v>#VALUE!</v>
      </c>
      <c r="R61" s="123"/>
      <c r="S61" s="165" t="s">
        <v>485</v>
      </c>
      <c r="T61" s="48"/>
      <c r="U61" s="165" t="s">
        <v>485</v>
      </c>
      <c r="V61" s="48"/>
      <c r="W61" s="165" t="s">
        <v>485</v>
      </c>
      <c r="X61" s="46"/>
      <c r="Y61" s="120" t="e">
        <f t="shared" si="6"/>
        <v>#VALUE!</v>
      </c>
      <c r="Z61" s="46">
        <f t="shared" si="12"/>
        <v>0</v>
      </c>
      <c r="AA61" s="127" t="e">
        <f t="shared" si="8"/>
        <v>#VALUE!</v>
      </c>
      <c r="AB61" s="142" t="e">
        <f t="shared" si="9"/>
        <v>#VALUE!</v>
      </c>
      <c r="AC61" s="139"/>
      <c r="AD61" s="104"/>
    </row>
    <row r="62" spans="2:30" ht="15">
      <c r="B62" s="79">
        <v>51</v>
      </c>
      <c r="C62" s="224" t="s">
        <v>337</v>
      </c>
      <c r="D62" s="84" t="s">
        <v>220</v>
      </c>
      <c r="E62" s="165" t="s">
        <v>485</v>
      </c>
      <c r="F62" s="42"/>
      <c r="G62" s="165" t="s">
        <v>485</v>
      </c>
      <c r="H62" s="101"/>
      <c r="I62" s="41" t="e">
        <f t="shared" si="0"/>
        <v>#VALUE!</v>
      </c>
      <c r="J62" s="44"/>
      <c r="K62" s="162" t="s">
        <v>485</v>
      </c>
      <c r="L62" s="123"/>
      <c r="M62" s="47" t="e">
        <f t="shared" si="2"/>
        <v>#VALUE!</v>
      </c>
      <c r="N62" s="123">
        <f t="shared" si="3"/>
        <v>0</v>
      </c>
      <c r="O62" s="162" t="s">
        <v>485</v>
      </c>
      <c r="P62" s="46"/>
      <c r="Q62" s="120" t="e">
        <f t="shared" si="4"/>
        <v>#VALUE!</v>
      </c>
      <c r="R62" s="123"/>
      <c r="S62" s="165" t="s">
        <v>485</v>
      </c>
      <c r="T62" s="48"/>
      <c r="U62" s="165" t="s">
        <v>485</v>
      </c>
      <c r="V62" s="48"/>
      <c r="W62" s="165" t="s">
        <v>485</v>
      </c>
      <c r="X62" s="46"/>
      <c r="Y62" s="120" t="e">
        <f t="shared" si="6"/>
        <v>#VALUE!</v>
      </c>
      <c r="Z62" s="46">
        <f t="shared" si="12"/>
        <v>0</v>
      </c>
      <c r="AA62" s="127" t="e">
        <f t="shared" si="8"/>
        <v>#VALUE!</v>
      </c>
      <c r="AB62" s="142" t="e">
        <f t="shared" si="9"/>
        <v>#VALUE!</v>
      </c>
      <c r="AC62" s="139"/>
      <c r="AD62" s="104"/>
    </row>
    <row r="63" spans="2:30" ht="15">
      <c r="B63" s="79">
        <v>52</v>
      </c>
      <c r="C63" s="224" t="s">
        <v>318</v>
      </c>
      <c r="D63" s="84" t="s">
        <v>319</v>
      </c>
      <c r="E63" s="165" t="s">
        <v>485</v>
      </c>
      <c r="F63" s="42"/>
      <c r="G63" s="165" t="s">
        <v>485</v>
      </c>
      <c r="H63" s="101"/>
      <c r="I63" s="41" t="e">
        <f t="shared" si="0"/>
        <v>#VALUE!</v>
      </c>
      <c r="J63" s="44"/>
      <c r="K63" s="162" t="s">
        <v>485</v>
      </c>
      <c r="L63" s="123"/>
      <c r="M63" s="47" t="e">
        <f t="shared" si="2"/>
        <v>#VALUE!</v>
      </c>
      <c r="N63" s="123">
        <f t="shared" si="3"/>
        <v>0</v>
      </c>
      <c r="O63" s="162" t="s">
        <v>485</v>
      </c>
      <c r="P63" s="46"/>
      <c r="Q63" s="120" t="e">
        <f t="shared" si="4"/>
        <v>#VALUE!</v>
      </c>
      <c r="R63" s="123"/>
      <c r="S63" s="165" t="s">
        <v>485</v>
      </c>
      <c r="T63" s="48"/>
      <c r="U63" s="165" t="s">
        <v>485</v>
      </c>
      <c r="V63" s="48"/>
      <c r="W63" s="165" t="s">
        <v>485</v>
      </c>
      <c r="X63" s="46"/>
      <c r="Y63" s="120" t="e">
        <f t="shared" si="6"/>
        <v>#VALUE!</v>
      </c>
      <c r="Z63" s="46">
        <f t="shared" si="12"/>
        <v>0</v>
      </c>
      <c r="AA63" s="127" t="e">
        <f t="shared" si="8"/>
        <v>#VALUE!</v>
      </c>
      <c r="AB63" s="142" t="e">
        <f t="shared" si="9"/>
        <v>#VALUE!</v>
      </c>
      <c r="AC63" s="139"/>
      <c r="AD63" s="104"/>
    </row>
    <row r="64" spans="2:30" ht="15.75" thickBot="1">
      <c r="B64" s="85">
        <v>53</v>
      </c>
      <c r="C64" s="225" t="s">
        <v>330</v>
      </c>
      <c r="D64" s="86" t="s">
        <v>309</v>
      </c>
      <c r="E64" s="184" t="s">
        <v>485</v>
      </c>
      <c r="F64" s="108"/>
      <c r="G64" s="184" t="s">
        <v>485</v>
      </c>
      <c r="H64" s="109"/>
      <c r="I64" s="102" t="e">
        <f t="shared" si="0"/>
        <v>#VALUE!</v>
      </c>
      <c r="J64" s="94"/>
      <c r="K64" s="209" t="s">
        <v>485</v>
      </c>
      <c r="L64" s="124"/>
      <c r="M64" s="95" t="e">
        <f t="shared" si="2"/>
        <v>#VALUE!</v>
      </c>
      <c r="N64" s="124">
        <f t="shared" si="3"/>
        <v>0</v>
      </c>
      <c r="O64" s="209" t="s">
        <v>485</v>
      </c>
      <c r="P64" s="87"/>
      <c r="Q64" s="121" t="e">
        <f t="shared" si="4"/>
        <v>#VALUE!</v>
      </c>
      <c r="R64" s="124"/>
      <c r="S64" s="184" t="s">
        <v>485</v>
      </c>
      <c r="T64" s="96"/>
      <c r="U64" s="184" t="s">
        <v>485</v>
      </c>
      <c r="V64" s="96"/>
      <c r="W64" s="184" t="s">
        <v>485</v>
      </c>
      <c r="X64" s="87"/>
      <c r="Y64" s="121" t="e">
        <f t="shared" si="6"/>
        <v>#VALUE!</v>
      </c>
      <c r="Z64" s="87">
        <f t="shared" si="12"/>
        <v>0</v>
      </c>
      <c r="AA64" s="128" t="e">
        <f t="shared" si="8"/>
        <v>#VALUE!</v>
      </c>
      <c r="AB64" s="183" t="e">
        <f t="shared" si="9"/>
        <v>#VALUE!</v>
      </c>
      <c r="AC64" s="140"/>
      <c r="AD64" s="105"/>
    </row>
    <row r="65" spans="2:30" ht="15">
      <c r="B65" s="219"/>
      <c r="C65" s="220"/>
      <c r="D65" s="220"/>
      <c r="E65" s="221"/>
      <c r="F65" s="222"/>
      <c r="G65" s="221"/>
      <c r="H65" s="222"/>
      <c r="I65" s="221"/>
      <c r="J65" s="222"/>
      <c r="K65" s="110"/>
      <c r="L65" s="113"/>
      <c r="M65" s="112"/>
      <c r="N65" s="113"/>
      <c r="O65" s="221"/>
      <c r="P65" s="222"/>
      <c r="Q65" s="221"/>
      <c r="R65" s="222"/>
      <c r="S65" s="221"/>
      <c r="T65" s="222"/>
      <c r="U65" s="110"/>
      <c r="V65" s="113"/>
      <c r="W65" s="112"/>
      <c r="X65" s="113"/>
      <c r="Y65" s="112"/>
      <c r="Z65" s="113"/>
      <c r="AA65" s="112"/>
      <c r="AB65" s="223"/>
      <c r="AC65" s="222"/>
      <c r="AD65" s="111"/>
    </row>
    <row r="66" spans="3:27" ht="21">
      <c r="C66" s="59" t="s">
        <v>72</v>
      </c>
      <c r="D66" s="60"/>
      <c r="E66" s="136" t="s">
        <v>12</v>
      </c>
      <c r="F66" s="60"/>
      <c r="G66" s="60"/>
      <c r="H66" s="60"/>
      <c r="I66" s="60"/>
      <c r="J66" s="60"/>
      <c r="K66" s="60"/>
      <c r="L66" s="60"/>
      <c r="M66" s="61" t="s">
        <v>491</v>
      </c>
      <c r="N66" s="60"/>
      <c r="O66" s="62"/>
      <c r="P66" s="62"/>
      <c r="Q66" s="62"/>
      <c r="R66" s="60"/>
      <c r="S66" s="60"/>
      <c r="T66" s="60"/>
      <c r="U66" s="60"/>
      <c r="V66" s="60"/>
      <c r="W66" s="60"/>
      <c r="X66" s="60"/>
      <c r="Y66" s="60"/>
      <c r="Z66" s="60"/>
      <c r="AA66" s="60"/>
    </row>
    <row r="67" spans="3:27" ht="21"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2"/>
      <c r="N67" s="62"/>
      <c r="O67" s="62"/>
      <c r="P67" s="62"/>
      <c r="Q67" s="62"/>
      <c r="R67" s="60"/>
      <c r="S67" s="60"/>
      <c r="T67" s="60"/>
      <c r="U67" s="60"/>
      <c r="V67" s="60"/>
      <c r="W67" s="60"/>
      <c r="X67" s="60"/>
      <c r="Y67" s="60"/>
      <c r="Z67" s="60"/>
      <c r="AA67" s="60"/>
    </row>
    <row r="68" spans="3:27" ht="21">
      <c r="C68" s="59" t="s">
        <v>73</v>
      </c>
      <c r="E68" s="136" t="s">
        <v>487</v>
      </c>
      <c r="H68" s="60"/>
      <c r="I68" s="60"/>
      <c r="J68" s="60"/>
      <c r="K68" s="60"/>
      <c r="L68" s="60"/>
      <c r="M68" s="63" t="s">
        <v>67</v>
      </c>
      <c r="N68" s="64"/>
      <c r="O68" s="64"/>
      <c r="P68" s="64"/>
      <c r="Q68" s="62"/>
      <c r="R68" s="60"/>
      <c r="S68" s="60"/>
      <c r="T68" s="65" t="s">
        <v>68</v>
      </c>
      <c r="U68" s="66"/>
      <c r="V68" s="66"/>
      <c r="W68" s="66"/>
      <c r="X68" s="66"/>
      <c r="Y68" s="66"/>
      <c r="Z68" s="60"/>
      <c r="AA68" s="60"/>
    </row>
    <row r="69" spans="3:27" ht="21">
      <c r="C69" s="60"/>
      <c r="E69" s="136" t="s">
        <v>105</v>
      </c>
      <c r="F69" s="60"/>
      <c r="G69" s="60"/>
      <c r="H69" s="60"/>
      <c r="I69" s="60"/>
      <c r="J69" s="60"/>
      <c r="K69" s="60"/>
      <c r="L69" s="60"/>
      <c r="M69" s="62"/>
      <c r="N69" s="62" t="s">
        <v>18</v>
      </c>
      <c r="O69" s="62"/>
      <c r="P69" s="62"/>
      <c r="Q69" s="62"/>
      <c r="R69" s="60"/>
      <c r="S69" s="60"/>
      <c r="T69" s="66"/>
      <c r="U69" s="65" t="s">
        <v>69</v>
      </c>
      <c r="V69" s="66"/>
      <c r="W69" s="66"/>
      <c r="X69" s="66"/>
      <c r="Y69" s="66"/>
      <c r="Z69" s="60"/>
      <c r="AA69" s="60"/>
    </row>
    <row r="70" spans="3:27" ht="21">
      <c r="C70" s="60"/>
      <c r="E70" s="136" t="s">
        <v>9</v>
      </c>
      <c r="F70" s="60"/>
      <c r="G70" s="60"/>
      <c r="H70" s="60"/>
      <c r="I70" s="60"/>
      <c r="J70" s="60"/>
      <c r="K70" s="60"/>
      <c r="L70" s="60"/>
      <c r="M70" s="62"/>
      <c r="O70" s="62"/>
      <c r="P70" s="62"/>
      <c r="Q70" s="62"/>
      <c r="R70" s="60"/>
      <c r="S70" s="60"/>
      <c r="U70" s="62" t="s">
        <v>70</v>
      </c>
      <c r="Z70" s="60"/>
      <c r="AA70" s="60"/>
    </row>
    <row r="71" spans="3:27" ht="21">
      <c r="C71" s="60"/>
      <c r="E71" s="137" t="s">
        <v>189</v>
      </c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Z71" s="60"/>
      <c r="AA71" s="60"/>
    </row>
    <row r="72" spans="3:27" ht="21">
      <c r="C72" s="60"/>
      <c r="E72" s="136" t="s">
        <v>190</v>
      </c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Z72" s="60"/>
      <c r="AA72" s="60"/>
    </row>
    <row r="73" spans="3:27" ht="21">
      <c r="C73" s="60"/>
      <c r="E73" s="136" t="s">
        <v>11</v>
      </c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</row>
    <row r="74" spans="5:7" ht="21">
      <c r="E74" s="136" t="s">
        <v>103</v>
      </c>
      <c r="F74" s="60"/>
      <c r="G74" s="60"/>
    </row>
    <row r="76" spans="3:5" ht="20.25">
      <c r="C76" s="65" t="s">
        <v>338</v>
      </c>
      <c r="D76" s="65"/>
      <c r="E76" s="66"/>
    </row>
    <row r="77" spans="3:5" ht="20.25">
      <c r="C77" s="65" t="s">
        <v>489</v>
      </c>
      <c r="D77" s="65"/>
      <c r="E77" s="66"/>
    </row>
    <row r="78" spans="3:23" ht="20.25">
      <c r="C78" s="65" t="s">
        <v>490</v>
      </c>
      <c r="D78" s="65"/>
      <c r="E78" s="66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</row>
  </sheetData>
  <sheetProtection formatCells="0" formatColumns="0" formatRows="0" insertColumns="0" insertRows="0" insertHyperlinks="0" deleteColumns="0" deleteRows="0" sort="0" autoFilter="0" pivotTables="0"/>
  <mergeCells count="5">
    <mergeCell ref="E10:J10"/>
    <mergeCell ref="K10:N10"/>
    <mergeCell ref="O10:R10"/>
    <mergeCell ref="S10:Z10"/>
    <mergeCell ref="AA10:AC10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E35"/>
  <sheetViews>
    <sheetView zoomScale="70" zoomScaleNormal="70" zoomScalePageLayoutView="0" workbookViewId="0" topLeftCell="A9">
      <selection activeCell="AE11" sqref="AE11"/>
    </sheetView>
  </sheetViews>
  <sheetFormatPr defaultColWidth="11.421875" defaultRowHeight="15"/>
  <cols>
    <col min="1" max="1" width="5.7109375" style="18" customWidth="1"/>
    <col min="2" max="2" width="4.28125" style="18" customWidth="1"/>
    <col min="3" max="3" width="24.00390625" style="18" customWidth="1"/>
    <col min="4" max="4" width="21.421875" style="18" customWidth="1"/>
    <col min="5" max="5" width="8.140625" style="18" customWidth="1"/>
    <col min="6" max="6" width="4.8515625" style="18" customWidth="1"/>
    <col min="7" max="7" width="8.421875" style="18" customWidth="1"/>
    <col min="8" max="8" width="4.421875" style="18" customWidth="1"/>
    <col min="9" max="9" width="7.140625" style="18" customWidth="1"/>
    <col min="10" max="10" width="4.421875" style="18" customWidth="1"/>
    <col min="11" max="11" width="8.140625" style="18" customWidth="1"/>
    <col min="12" max="12" width="5.00390625" style="18" customWidth="1"/>
    <col min="13" max="13" width="7.8515625" style="18" customWidth="1"/>
    <col min="14" max="14" width="4.421875" style="18" customWidth="1"/>
    <col min="15" max="15" width="8.140625" style="18" customWidth="1"/>
    <col min="16" max="16" width="4.57421875" style="18" customWidth="1"/>
    <col min="17" max="17" width="7.421875" style="18" customWidth="1"/>
    <col min="18" max="18" width="4.57421875" style="18" customWidth="1"/>
    <col min="19" max="19" width="9.00390625" style="18" customWidth="1"/>
    <col min="20" max="20" width="4.421875" style="18" customWidth="1"/>
    <col min="21" max="21" width="7.8515625" style="18" customWidth="1"/>
    <col min="22" max="22" width="5.28125" style="18" customWidth="1"/>
    <col min="23" max="23" width="8.00390625" style="18" customWidth="1"/>
    <col min="24" max="24" width="4.28125" style="18" customWidth="1"/>
    <col min="25" max="25" width="7.57421875" style="18" customWidth="1"/>
    <col min="26" max="26" width="4.28125" style="18" customWidth="1"/>
    <col min="27" max="27" width="9.00390625" style="18" customWidth="1"/>
    <col min="28" max="28" width="9.7109375" style="18" customWidth="1"/>
    <col min="29" max="29" width="5.8515625" style="18" customWidth="1"/>
    <col min="30" max="30" width="10.421875" style="18" customWidth="1"/>
    <col min="31" max="16384" width="11.421875" style="18" customWidth="1"/>
  </cols>
  <sheetData>
    <row r="1" spans="2:14" ht="1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90"/>
      <c r="M2" s="90"/>
      <c r="N2" s="90"/>
    </row>
    <row r="3" spans="2:14" ht="1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90"/>
      <c r="M3" s="90"/>
      <c r="N3" s="90"/>
    </row>
    <row r="4" spans="2:14" ht="14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7.25">
      <c r="B5" s="19"/>
      <c r="C5" s="19"/>
      <c r="D5" s="20" t="s">
        <v>71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7.25">
      <c r="B6" s="19"/>
      <c r="C6" s="19"/>
      <c r="D6" s="20" t="s">
        <v>339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7.25">
      <c r="B7" s="19"/>
      <c r="C7" s="19"/>
      <c r="D7" s="20" t="s">
        <v>57</v>
      </c>
      <c r="E7" s="19"/>
      <c r="F7" s="19"/>
      <c r="G7" s="19"/>
      <c r="H7" s="19"/>
      <c r="I7" s="19"/>
      <c r="J7" s="19"/>
      <c r="K7" s="143"/>
      <c r="L7" s="19"/>
      <c r="M7" s="19"/>
      <c r="N7" s="19"/>
    </row>
    <row r="8" spans="2:14" ht="14.25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ht="9" customHeight="1" thickBot="1"/>
    <row r="10" spans="2:30" ht="20.25" customHeight="1" thickBot="1">
      <c r="B10" s="91"/>
      <c r="C10" s="91"/>
      <c r="D10" s="91"/>
      <c r="E10" s="512" t="s">
        <v>26</v>
      </c>
      <c r="F10" s="513"/>
      <c r="G10" s="513"/>
      <c r="H10" s="513"/>
      <c r="I10" s="513"/>
      <c r="J10" s="514"/>
      <c r="K10" s="512" t="s">
        <v>22</v>
      </c>
      <c r="L10" s="513"/>
      <c r="M10" s="513"/>
      <c r="N10" s="514"/>
      <c r="O10" s="512" t="s">
        <v>28</v>
      </c>
      <c r="P10" s="513"/>
      <c r="Q10" s="513"/>
      <c r="R10" s="514"/>
      <c r="S10" s="512" t="s">
        <v>23</v>
      </c>
      <c r="T10" s="513"/>
      <c r="U10" s="513"/>
      <c r="V10" s="513"/>
      <c r="W10" s="513"/>
      <c r="X10" s="513"/>
      <c r="Y10" s="513"/>
      <c r="Z10" s="514"/>
      <c r="AA10" s="512" t="s">
        <v>33</v>
      </c>
      <c r="AB10" s="513"/>
      <c r="AC10" s="514"/>
      <c r="AD10" s="91"/>
    </row>
    <row r="11" spans="2:31" ht="261" customHeight="1" thickBot="1">
      <c r="B11" s="24" t="s">
        <v>0</v>
      </c>
      <c r="C11" s="167" t="s">
        <v>1</v>
      </c>
      <c r="D11" s="167" t="s">
        <v>31</v>
      </c>
      <c r="E11" s="235" t="s">
        <v>486</v>
      </c>
      <c r="F11" s="236" t="s">
        <v>35</v>
      </c>
      <c r="G11" s="236" t="s">
        <v>47</v>
      </c>
      <c r="H11" s="237" t="s">
        <v>36</v>
      </c>
      <c r="I11" s="238" t="s">
        <v>25</v>
      </c>
      <c r="J11" s="239" t="s">
        <v>53</v>
      </c>
      <c r="K11" s="235" t="s">
        <v>48</v>
      </c>
      <c r="L11" s="237" t="s">
        <v>36</v>
      </c>
      <c r="M11" s="238" t="s">
        <v>21</v>
      </c>
      <c r="N11" s="239" t="s">
        <v>54</v>
      </c>
      <c r="O11" s="235" t="s">
        <v>49</v>
      </c>
      <c r="P11" s="237" t="s">
        <v>37</v>
      </c>
      <c r="Q11" s="238" t="s">
        <v>27</v>
      </c>
      <c r="R11" s="239" t="s">
        <v>55</v>
      </c>
      <c r="S11" s="235" t="s">
        <v>50</v>
      </c>
      <c r="T11" s="236" t="s">
        <v>38</v>
      </c>
      <c r="U11" s="240" t="s">
        <v>3</v>
      </c>
      <c r="V11" s="236" t="s">
        <v>38</v>
      </c>
      <c r="W11" s="236" t="s">
        <v>51</v>
      </c>
      <c r="X11" s="237" t="s">
        <v>38</v>
      </c>
      <c r="Y11" s="238" t="s">
        <v>56</v>
      </c>
      <c r="Z11" s="239" t="s">
        <v>30</v>
      </c>
      <c r="AA11" s="235" t="s">
        <v>39</v>
      </c>
      <c r="AB11" s="236" t="s">
        <v>40</v>
      </c>
      <c r="AC11" s="237" t="s">
        <v>41</v>
      </c>
      <c r="AD11" s="92"/>
      <c r="AE11" s="55"/>
    </row>
    <row r="12" spans="2:30" ht="15">
      <c r="B12" s="78">
        <v>1</v>
      </c>
      <c r="C12" s="226" t="s">
        <v>269</v>
      </c>
      <c r="D12" s="81" t="s">
        <v>270</v>
      </c>
      <c r="E12" s="262">
        <v>19.5</v>
      </c>
      <c r="F12" s="181">
        <v>0</v>
      </c>
      <c r="G12" s="307">
        <v>51</v>
      </c>
      <c r="H12" s="308">
        <v>6</v>
      </c>
      <c r="I12" s="32">
        <f aca="true" t="shared" si="0" ref="I12:I21">(E12+G12)/6</f>
        <v>11.75</v>
      </c>
      <c r="J12" s="35">
        <v>14</v>
      </c>
      <c r="K12" s="36">
        <v>20.7</v>
      </c>
      <c r="L12" s="122">
        <v>6</v>
      </c>
      <c r="M12" s="38">
        <f aca="true" t="shared" si="1" ref="M12:M21">K12/2</f>
        <v>10.35</v>
      </c>
      <c r="N12" s="122">
        <f aca="true" t="shared" si="2" ref="N12:N21">L12</f>
        <v>6</v>
      </c>
      <c r="O12" s="38">
        <v>29.333333333333332</v>
      </c>
      <c r="P12" s="37">
        <v>4</v>
      </c>
      <c r="Q12" s="119">
        <f aca="true" t="shared" si="3" ref="Q12:Q21">O12/2</f>
        <v>14.666666666666666</v>
      </c>
      <c r="R12" s="122">
        <f aca="true" t="shared" si="4" ref="R12:R21">P12</f>
        <v>4</v>
      </c>
      <c r="S12" s="285">
        <v>8</v>
      </c>
      <c r="T12" s="181">
        <v>0</v>
      </c>
      <c r="U12" s="34">
        <v>11</v>
      </c>
      <c r="V12" s="39">
        <v>2</v>
      </c>
      <c r="W12" s="40">
        <v>18</v>
      </c>
      <c r="X12" s="37">
        <v>2</v>
      </c>
      <c r="Y12" s="119">
        <f aca="true" t="shared" si="5" ref="Y12:Y21">(S12+U12+W12)/3</f>
        <v>12.333333333333334</v>
      </c>
      <c r="Z12" s="37">
        <v>6</v>
      </c>
      <c r="AA12" s="126">
        <f aca="true" t="shared" si="6" ref="AA12:AA21">SUM(E12+G12+K12+O12+S12+U12+W12)</f>
        <v>157.53333333333333</v>
      </c>
      <c r="AB12" s="309">
        <f aca="true" t="shared" si="7" ref="AB12:AB21">AVERAGE(AA12/13)</f>
        <v>12.117948717948718</v>
      </c>
      <c r="AC12" s="310">
        <f>J12+N12+R12+Z12</f>
        <v>30</v>
      </c>
      <c r="AD12" s="103" t="s">
        <v>107</v>
      </c>
    </row>
    <row r="13" spans="2:30" ht="15">
      <c r="B13" s="79">
        <v>2</v>
      </c>
      <c r="C13" s="224" t="s">
        <v>159</v>
      </c>
      <c r="D13" s="84" t="s">
        <v>317</v>
      </c>
      <c r="E13" s="170">
        <v>24</v>
      </c>
      <c r="F13" s="171">
        <v>0</v>
      </c>
      <c r="G13" s="273">
        <v>49.5</v>
      </c>
      <c r="H13" s="274">
        <v>6</v>
      </c>
      <c r="I13" s="41">
        <f t="shared" si="0"/>
        <v>12.25</v>
      </c>
      <c r="J13" s="44">
        <v>14</v>
      </c>
      <c r="K13" s="177">
        <v>13.6</v>
      </c>
      <c r="L13" s="175">
        <v>0</v>
      </c>
      <c r="M13" s="53">
        <f t="shared" si="1"/>
        <v>6.8</v>
      </c>
      <c r="N13" s="146">
        <f t="shared" si="2"/>
        <v>0</v>
      </c>
      <c r="O13" s="47">
        <v>32.666666666666664</v>
      </c>
      <c r="P13" s="46">
        <v>4</v>
      </c>
      <c r="Q13" s="120">
        <f t="shared" si="3"/>
        <v>16.333333333333332</v>
      </c>
      <c r="R13" s="123">
        <f t="shared" si="4"/>
        <v>4</v>
      </c>
      <c r="S13" s="47">
        <v>11</v>
      </c>
      <c r="T13" s="48">
        <v>2</v>
      </c>
      <c r="U13" s="43">
        <v>14</v>
      </c>
      <c r="V13" s="48">
        <v>2</v>
      </c>
      <c r="W13" s="49">
        <v>12.5</v>
      </c>
      <c r="X13" s="46">
        <v>2</v>
      </c>
      <c r="Y13" s="120">
        <f t="shared" si="5"/>
        <v>12.5</v>
      </c>
      <c r="Z13" s="46">
        <f>T13+V13+X13</f>
        <v>6</v>
      </c>
      <c r="AA13" s="127">
        <f t="shared" si="6"/>
        <v>157.26666666666665</v>
      </c>
      <c r="AB13" s="311">
        <f t="shared" si="7"/>
        <v>12.097435897435897</v>
      </c>
      <c r="AC13" s="312">
        <v>30</v>
      </c>
      <c r="AD13" s="104" t="s">
        <v>107</v>
      </c>
    </row>
    <row r="14" spans="2:30" ht="15">
      <c r="B14" s="79">
        <v>3</v>
      </c>
      <c r="C14" s="224" t="s">
        <v>271</v>
      </c>
      <c r="D14" s="84" t="s">
        <v>215</v>
      </c>
      <c r="E14" s="170">
        <v>22.5</v>
      </c>
      <c r="F14" s="171">
        <v>0</v>
      </c>
      <c r="G14" s="273">
        <v>45</v>
      </c>
      <c r="H14" s="274">
        <v>6</v>
      </c>
      <c r="I14" s="41">
        <f t="shared" si="0"/>
        <v>11.25</v>
      </c>
      <c r="J14" s="44">
        <v>14</v>
      </c>
      <c r="K14" s="177">
        <v>17.3</v>
      </c>
      <c r="L14" s="175">
        <v>0</v>
      </c>
      <c r="M14" s="53">
        <f t="shared" si="1"/>
        <v>8.65</v>
      </c>
      <c r="N14" s="146">
        <f t="shared" si="2"/>
        <v>0</v>
      </c>
      <c r="O14" s="47">
        <v>29</v>
      </c>
      <c r="P14" s="46">
        <v>4</v>
      </c>
      <c r="Q14" s="120">
        <f t="shared" si="3"/>
        <v>14.5</v>
      </c>
      <c r="R14" s="123">
        <f t="shared" si="4"/>
        <v>4</v>
      </c>
      <c r="S14" s="177">
        <v>8</v>
      </c>
      <c r="T14" s="171">
        <v>0</v>
      </c>
      <c r="U14" s="43">
        <v>12</v>
      </c>
      <c r="V14" s="48">
        <v>2</v>
      </c>
      <c r="W14" s="49">
        <v>16</v>
      </c>
      <c r="X14" s="46">
        <v>2</v>
      </c>
      <c r="Y14" s="120">
        <f t="shared" si="5"/>
        <v>12</v>
      </c>
      <c r="Z14" s="46">
        <v>6</v>
      </c>
      <c r="AA14" s="127">
        <f t="shared" si="6"/>
        <v>149.8</v>
      </c>
      <c r="AB14" s="311">
        <f t="shared" si="7"/>
        <v>11.523076923076925</v>
      </c>
      <c r="AC14" s="312">
        <v>30</v>
      </c>
      <c r="AD14" s="104" t="s">
        <v>107</v>
      </c>
    </row>
    <row r="15" spans="2:30" ht="15">
      <c r="B15" s="79">
        <v>4</v>
      </c>
      <c r="C15" s="224" t="s">
        <v>268</v>
      </c>
      <c r="D15" s="84" t="s">
        <v>98</v>
      </c>
      <c r="E15" s="334">
        <v>33</v>
      </c>
      <c r="F15" s="335">
        <v>8</v>
      </c>
      <c r="G15" s="273">
        <v>35.25</v>
      </c>
      <c r="H15" s="274">
        <v>6</v>
      </c>
      <c r="I15" s="41">
        <f t="shared" si="0"/>
        <v>11.375</v>
      </c>
      <c r="J15" s="44">
        <f>F15+H15</f>
        <v>14</v>
      </c>
      <c r="K15" s="177">
        <v>15.4</v>
      </c>
      <c r="L15" s="175">
        <v>0</v>
      </c>
      <c r="M15" s="53">
        <f t="shared" si="1"/>
        <v>7.7</v>
      </c>
      <c r="N15" s="146">
        <f t="shared" si="2"/>
        <v>0</v>
      </c>
      <c r="O15" s="47">
        <v>28.333333333333332</v>
      </c>
      <c r="P15" s="46">
        <v>4</v>
      </c>
      <c r="Q15" s="120">
        <f t="shared" si="3"/>
        <v>14.166666666666666</v>
      </c>
      <c r="R15" s="123">
        <f t="shared" si="4"/>
        <v>4</v>
      </c>
      <c r="S15" s="47">
        <v>10</v>
      </c>
      <c r="T15" s="48">
        <v>2</v>
      </c>
      <c r="U15" s="43">
        <v>10.5</v>
      </c>
      <c r="V15" s="48">
        <v>2</v>
      </c>
      <c r="W15" s="49">
        <v>10</v>
      </c>
      <c r="X15" s="46">
        <v>2</v>
      </c>
      <c r="Y15" s="120">
        <f t="shared" si="5"/>
        <v>10.166666666666666</v>
      </c>
      <c r="Z15" s="46">
        <v>6</v>
      </c>
      <c r="AA15" s="127">
        <f t="shared" si="6"/>
        <v>142.48333333333335</v>
      </c>
      <c r="AB15" s="311">
        <f t="shared" si="7"/>
        <v>10.960256410256411</v>
      </c>
      <c r="AC15" s="312">
        <v>30</v>
      </c>
      <c r="AD15" s="104" t="s">
        <v>107</v>
      </c>
    </row>
    <row r="16" spans="2:30" ht="15">
      <c r="B16" s="79">
        <v>5</v>
      </c>
      <c r="C16" s="224" t="s">
        <v>314</v>
      </c>
      <c r="D16" s="84" t="s">
        <v>315</v>
      </c>
      <c r="E16" s="170">
        <v>22.5</v>
      </c>
      <c r="F16" s="171">
        <v>0</v>
      </c>
      <c r="G16" s="273">
        <v>43.5</v>
      </c>
      <c r="H16" s="274">
        <v>6</v>
      </c>
      <c r="I16" s="41">
        <f t="shared" si="0"/>
        <v>11</v>
      </c>
      <c r="J16" s="44">
        <v>14</v>
      </c>
      <c r="K16" s="177">
        <v>11.7</v>
      </c>
      <c r="L16" s="175">
        <v>0</v>
      </c>
      <c r="M16" s="53">
        <f t="shared" si="1"/>
        <v>5.85</v>
      </c>
      <c r="N16" s="146">
        <f t="shared" si="2"/>
        <v>0</v>
      </c>
      <c r="O16" s="47">
        <v>24.333333333333332</v>
      </c>
      <c r="P16" s="46">
        <v>4</v>
      </c>
      <c r="Q16" s="120">
        <f t="shared" si="3"/>
        <v>12.166666666666666</v>
      </c>
      <c r="R16" s="123">
        <f t="shared" si="4"/>
        <v>4</v>
      </c>
      <c r="S16" s="47">
        <v>14.5</v>
      </c>
      <c r="T16" s="48">
        <v>2</v>
      </c>
      <c r="U16" s="174">
        <v>8.5</v>
      </c>
      <c r="V16" s="171">
        <v>0</v>
      </c>
      <c r="W16" s="49">
        <v>15</v>
      </c>
      <c r="X16" s="46">
        <v>2</v>
      </c>
      <c r="Y16" s="120">
        <f t="shared" si="5"/>
        <v>12.666666666666666</v>
      </c>
      <c r="Z16" s="46">
        <v>6</v>
      </c>
      <c r="AA16" s="127">
        <f t="shared" si="6"/>
        <v>140.03333333333333</v>
      </c>
      <c r="AB16" s="311">
        <f t="shared" si="7"/>
        <v>10.77179487179487</v>
      </c>
      <c r="AC16" s="312">
        <v>30</v>
      </c>
      <c r="AD16" s="104" t="s">
        <v>107</v>
      </c>
    </row>
    <row r="17" spans="2:30" ht="15">
      <c r="B17" s="79">
        <v>6</v>
      </c>
      <c r="C17" s="224" t="s">
        <v>496</v>
      </c>
      <c r="D17" s="84" t="s">
        <v>273</v>
      </c>
      <c r="E17" s="329">
        <v>21.75</v>
      </c>
      <c r="F17" s="336">
        <v>0</v>
      </c>
      <c r="G17" s="273">
        <v>34.5</v>
      </c>
      <c r="H17" s="274">
        <v>6</v>
      </c>
      <c r="I17" s="53">
        <f t="shared" si="0"/>
        <v>9.375</v>
      </c>
      <c r="J17" s="51">
        <f>F17+H17</f>
        <v>6</v>
      </c>
      <c r="K17" s="41">
        <v>20.2</v>
      </c>
      <c r="L17" s="101">
        <v>6</v>
      </c>
      <c r="M17" s="41">
        <f t="shared" si="1"/>
        <v>10.1</v>
      </c>
      <c r="N17" s="101">
        <f t="shared" si="2"/>
        <v>6</v>
      </c>
      <c r="O17" s="47">
        <v>28</v>
      </c>
      <c r="P17" s="46">
        <v>4</v>
      </c>
      <c r="Q17" s="120">
        <f t="shared" si="3"/>
        <v>14</v>
      </c>
      <c r="R17" s="123">
        <f t="shared" si="4"/>
        <v>4</v>
      </c>
      <c r="S17" s="47">
        <v>11</v>
      </c>
      <c r="T17" s="48">
        <v>2</v>
      </c>
      <c r="U17" s="174">
        <v>9</v>
      </c>
      <c r="V17" s="171">
        <v>0</v>
      </c>
      <c r="W17" s="49">
        <v>12</v>
      </c>
      <c r="X17" s="46">
        <v>2</v>
      </c>
      <c r="Y17" s="120">
        <f t="shared" si="5"/>
        <v>10.666666666666666</v>
      </c>
      <c r="Z17" s="46">
        <v>6</v>
      </c>
      <c r="AA17" s="127">
        <f t="shared" si="6"/>
        <v>136.45</v>
      </c>
      <c r="AB17" s="311">
        <f t="shared" si="7"/>
        <v>10.496153846153845</v>
      </c>
      <c r="AC17" s="312">
        <v>30</v>
      </c>
      <c r="AD17" s="104" t="s">
        <v>107</v>
      </c>
    </row>
    <row r="18" spans="2:30" ht="15">
      <c r="B18" s="79">
        <v>7</v>
      </c>
      <c r="C18" s="224" t="s">
        <v>297</v>
      </c>
      <c r="D18" s="84" t="s">
        <v>298</v>
      </c>
      <c r="E18" s="329">
        <v>13.5</v>
      </c>
      <c r="F18" s="336">
        <v>0</v>
      </c>
      <c r="G18" s="273">
        <v>39</v>
      </c>
      <c r="H18" s="274">
        <v>6</v>
      </c>
      <c r="I18" s="53">
        <f t="shared" si="0"/>
        <v>8.75</v>
      </c>
      <c r="J18" s="51">
        <f>F18+H18</f>
        <v>6</v>
      </c>
      <c r="K18" s="41">
        <v>20</v>
      </c>
      <c r="L18" s="123">
        <v>6</v>
      </c>
      <c r="M18" s="47">
        <f t="shared" si="1"/>
        <v>10</v>
      </c>
      <c r="N18" s="123">
        <f t="shared" si="2"/>
        <v>6</v>
      </c>
      <c r="O18" s="338">
        <v>24</v>
      </c>
      <c r="P18" s="318">
        <v>4</v>
      </c>
      <c r="Q18" s="45">
        <f t="shared" si="3"/>
        <v>12</v>
      </c>
      <c r="R18" s="101">
        <f t="shared" si="4"/>
        <v>4</v>
      </c>
      <c r="S18" s="338">
        <v>12</v>
      </c>
      <c r="T18" s="335">
        <v>2</v>
      </c>
      <c r="U18" s="43">
        <v>11.5</v>
      </c>
      <c r="V18" s="48">
        <v>2</v>
      </c>
      <c r="W18" s="49">
        <v>15.5</v>
      </c>
      <c r="X18" s="46">
        <v>2</v>
      </c>
      <c r="Y18" s="120">
        <f t="shared" si="5"/>
        <v>13</v>
      </c>
      <c r="Z18" s="46">
        <v>6</v>
      </c>
      <c r="AA18" s="127">
        <f t="shared" si="6"/>
        <v>135.5</v>
      </c>
      <c r="AB18" s="311">
        <f t="shared" si="7"/>
        <v>10.423076923076923</v>
      </c>
      <c r="AC18" s="312">
        <v>30</v>
      </c>
      <c r="AD18" s="104" t="s">
        <v>107</v>
      </c>
    </row>
    <row r="19" spans="2:30" ht="15">
      <c r="B19" s="79">
        <v>8</v>
      </c>
      <c r="C19" s="224" t="s">
        <v>274</v>
      </c>
      <c r="D19" s="84" t="s">
        <v>275</v>
      </c>
      <c r="E19" s="329">
        <v>26.25</v>
      </c>
      <c r="F19" s="336">
        <v>0</v>
      </c>
      <c r="G19" s="43">
        <v>30</v>
      </c>
      <c r="H19" s="101">
        <v>6</v>
      </c>
      <c r="I19" s="53">
        <f t="shared" si="0"/>
        <v>9.375</v>
      </c>
      <c r="J19" s="51">
        <f>F19+H19</f>
        <v>6</v>
      </c>
      <c r="K19" s="331">
        <v>18.5</v>
      </c>
      <c r="L19" s="330">
        <v>0</v>
      </c>
      <c r="M19" s="53">
        <f t="shared" si="1"/>
        <v>9.25</v>
      </c>
      <c r="N19" s="146">
        <f t="shared" si="2"/>
        <v>0</v>
      </c>
      <c r="O19" s="47">
        <v>25.666666666666668</v>
      </c>
      <c r="P19" s="46">
        <v>4</v>
      </c>
      <c r="Q19" s="120">
        <f t="shared" si="3"/>
        <v>12.833333333333334</v>
      </c>
      <c r="R19" s="123">
        <f t="shared" si="4"/>
        <v>4</v>
      </c>
      <c r="S19" s="177">
        <v>8</v>
      </c>
      <c r="T19" s="171">
        <v>0</v>
      </c>
      <c r="U19" s="174">
        <v>9</v>
      </c>
      <c r="V19" s="171">
        <v>0</v>
      </c>
      <c r="W19" s="49">
        <v>17</v>
      </c>
      <c r="X19" s="46">
        <v>2</v>
      </c>
      <c r="Y19" s="120">
        <f t="shared" si="5"/>
        <v>11.333333333333334</v>
      </c>
      <c r="Z19" s="46">
        <v>6</v>
      </c>
      <c r="AA19" s="127">
        <f t="shared" si="6"/>
        <v>134.41666666666669</v>
      </c>
      <c r="AB19" s="311">
        <f t="shared" si="7"/>
        <v>10.339743589743591</v>
      </c>
      <c r="AC19" s="312">
        <v>30</v>
      </c>
      <c r="AD19" s="104" t="s">
        <v>107</v>
      </c>
    </row>
    <row r="20" spans="2:30" ht="15">
      <c r="B20" s="79">
        <v>9</v>
      </c>
      <c r="C20" s="224" t="s">
        <v>312</v>
      </c>
      <c r="D20" s="84" t="s">
        <v>89</v>
      </c>
      <c r="E20" s="329">
        <v>24</v>
      </c>
      <c r="F20" s="336">
        <v>0</v>
      </c>
      <c r="G20" s="43">
        <v>30</v>
      </c>
      <c r="H20" s="101">
        <v>6</v>
      </c>
      <c r="I20" s="53">
        <f t="shared" si="0"/>
        <v>9</v>
      </c>
      <c r="J20" s="51">
        <f>F20+H20</f>
        <v>6</v>
      </c>
      <c r="K20" s="177">
        <v>17.3</v>
      </c>
      <c r="L20" s="175">
        <v>0</v>
      </c>
      <c r="M20" s="53">
        <f t="shared" si="1"/>
        <v>8.65</v>
      </c>
      <c r="N20" s="146">
        <f t="shared" si="2"/>
        <v>0</v>
      </c>
      <c r="O20" s="47">
        <v>26.666666666666668</v>
      </c>
      <c r="P20" s="46">
        <v>4</v>
      </c>
      <c r="Q20" s="120">
        <f t="shared" si="3"/>
        <v>13.333333333333334</v>
      </c>
      <c r="R20" s="123">
        <f t="shared" si="4"/>
        <v>4</v>
      </c>
      <c r="S20" s="47">
        <v>14</v>
      </c>
      <c r="T20" s="48">
        <v>2</v>
      </c>
      <c r="U20" s="174">
        <v>6.5</v>
      </c>
      <c r="V20" s="171">
        <v>0</v>
      </c>
      <c r="W20" s="49">
        <v>14</v>
      </c>
      <c r="X20" s="46">
        <v>2</v>
      </c>
      <c r="Y20" s="120">
        <f t="shared" si="5"/>
        <v>11.5</v>
      </c>
      <c r="Z20" s="46">
        <v>6</v>
      </c>
      <c r="AA20" s="127">
        <f t="shared" si="6"/>
        <v>132.46666666666667</v>
      </c>
      <c r="AB20" s="311">
        <f t="shared" si="7"/>
        <v>10.189743589743589</v>
      </c>
      <c r="AC20" s="312">
        <v>30</v>
      </c>
      <c r="AD20" s="104" t="s">
        <v>107</v>
      </c>
    </row>
    <row r="21" spans="2:30" ht="15.75" thickBot="1">
      <c r="B21" s="85">
        <v>10</v>
      </c>
      <c r="C21" s="225" t="s">
        <v>313</v>
      </c>
      <c r="D21" s="86" t="s">
        <v>77</v>
      </c>
      <c r="E21" s="348">
        <v>21</v>
      </c>
      <c r="F21" s="349">
        <v>0</v>
      </c>
      <c r="G21" s="305">
        <v>30</v>
      </c>
      <c r="H21" s="306">
        <v>6</v>
      </c>
      <c r="I21" s="56">
        <f t="shared" si="0"/>
        <v>8.5</v>
      </c>
      <c r="J21" s="58">
        <f>F21+H21</f>
        <v>6</v>
      </c>
      <c r="K21" s="102">
        <v>20.2</v>
      </c>
      <c r="L21" s="124">
        <v>6</v>
      </c>
      <c r="M21" s="95">
        <f t="shared" si="1"/>
        <v>10.1</v>
      </c>
      <c r="N21" s="124">
        <f t="shared" si="2"/>
        <v>6</v>
      </c>
      <c r="O21" s="95">
        <v>25.666666666666668</v>
      </c>
      <c r="P21" s="87">
        <v>4</v>
      </c>
      <c r="Q21" s="121">
        <f t="shared" si="3"/>
        <v>12.833333333333334</v>
      </c>
      <c r="R21" s="124">
        <f t="shared" si="4"/>
        <v>4</v>
      </c>
      <c r="S21" s="95">
        <v>13</v>
      </c>
      <c r="T21" s="96">
        <v>2</v>
      </c>
      <c r="U21" s="213">
        <v>7.5</v>
      </c>
      <c r="V21" s="173">
        <v>0</v>
      </c>
      <c r="W21" s="97">
        <v>15</v>
      </c>
      <c r="X21" s="87">
        <v>2</v>
      </c>
      <c r="Y21" s="121">
        <f t="shared" si="5"/>
        <v>11.833333333333334</v>
      </c>
      <c r="Z21" s="87">
        <v>6</v>
      </c>
      <c r="AA21" s="128">
        <f t="shared" si="6"/>
        <v>132.36666666666667</v>
      </c>
      <c r="AB21" s="314">
        <f t="shared" si="7"/>
        <v>10.182051282051283</v>
      </c>
      <c r="AC21" s="315">
        <v>30</v>
      </c>
      <c r="AD21" s="105" t="s">
        <v>107</v>
      </c>
    </row>
    <row r="22" spans="2:30" ht="15">
      <c r="B22" s="219"/>
      <c r="C22" s="220"/>
      <c r="D22" s="220"/>
      <c r="E22" s="221"/>
      <c r="F22" s="222"/>
      <c r="G22" s="221"/>
      <c r="H22" s="222"/>
      <c r="I22" s="221"/>
      <c r="J22" s="222"/>
      <c r="K22" s="110"/>
      <c r="L22" s="113"/>
      <c r="M22" s="112"/>
      <c r="N22" s="113"/>
      <c r="O22" s="221"/>
      <c r="P22" s="222"/>
      <c r="Q22" s="221"/>
      <c r="R22" s="222"/>
      <c r="S22" s="221"/>
      <c r="T22" s="222"/>
      <c r="U22" s="110"/>
      <c r="V22" s="113"/>
      <c r="W22" s="112"/>
      <c r="X22" s="113"/>
      <c r="Y22" s="112"/>
      <c r="Z22" s="113"/>
      <c r="AA22" s="112"/>
      <c r="AB22" s="223"/>
      <c r="AC22" s="222"/>
      <c r="AD22" s="111"/>
    </row>
    <row r="23" spans="3:27" ht="21">
      <c r="C23" s="59" t="s">
        <v>72</v>
      </c>
      <c r="D23" s="60"/>
      <c r="E23" s="136" t="s">
        <v>12</v>
      </c>
      <c r="F23" s="60"/>
      <c r="G23" s="60"/>
      <c r="H23" s="60"/>
      <c r="I23" s="60"/>
      <c r="J23" s="60"/>
      <c r="K23" s="60"/>
      <c r="L23" s="60"/>
      <c r="M23" s="61" t="s">
        <v>511</v>
      </c>
      <c r="N23" s="60"/>
      <c r="O23" s="62"/>
      <c r="P23" s="62"/>
      <c r="Q23" s="62"/>
      <c r="R23" s="60"/>
      <c r="S23" s="60"/>
      <c r="T23" s="60"/>
      <c r="U23" s="60"/>
      <c r="V23" s="60"/>
      <c r="W23" s="60"/>
      <c r="X23" s="60"/>
      <c r="Y23" s="60"/>
      <c r="Z23" s="60"/>
      <c r="AA23" s="60"/>
    </row>
    <row r="24" spans="3:27" ht="21"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2"/>
      <c r="N24" s="62"/>
      <c r="O24" s="62"/>
      <c r="P24" s="62"/>
      <c r="Q24" s="62"/>
      <c r="R24" s="60"/>
      <c r="S24" s="60"/>
      <c r="T24" s="60"/>
      <c r="U24" s="60"/>
      <c r="V24" s="60"/>
      <c r="W24" s="60"/>
      <c r="X24" s="60"/>
      <c r="Y24" s="60"/>
      <c r="Z24" s="60"/>
      <c r="AA24" s="60"/>
    </row>
    <row r="25" spans="3:27" ht="21">
      <c r="C25" s="59" t="s">
        <v>73</v>
      </c>
      <c r="E25" s="136" t="s">
        <v>487</v>
      </c>
      <c r="H25" s="60"/>
      <c r="I25" s="60"/>
      <c r="J25" s="60"/>
      <c r="K25" s="60"/>
      <c r="L25" s="60"/>
      <c r="M25" s="63" t="s">
        <v>67</v>
      </c>
      <c r="N25" s="64"/>
      <c r="O25" s="64"/>
      <c r="P25" s="64"/>
      <c r="Q25" s="62"/>
      <c r="R25" s="60"/>
      <c r="S25" s="60"/>
      <c r="T25" s="65" t="s">
        <v>68</v>
      </c>
      <c r="U25" s="66"/>
      <c r="V25" s="66"/>
      <c r="W25" s="66"/>
      <c r="X25" s="66"/>
      <c r="Y25" s="66"/>
      <c r="Z25" s="60"/>
      <c r="AA25" s="60"/>
    </row>
    <row r="26" spans="3:27" ht="21">
      <c r="C26" s="60"/>
      <c r="E26" s="136" t="s">
        <v>105</v>
      </c>
      <c r="F26" s="60"/>
      <c r="G26" s="60"/>
      <c r="H26" s="60"/>
      <c r="I26" s="60"/>
      <c r="J26" s="60"/>
      <c r="K26" s="60"/>
      <c r="L26" s="60"/>
      <c r="M26" s="62"/>
      <c r="N26" s="62" t="s">
        <v>18</v>
      </c>
      <c r="O26" s="62"/>
      <c r="P26" s="62"/>
      <c r="Q26" s="62"/>
      <c r="R26" s="60"/>
      <c r="S26" s="60"/>
      <c r="T26" s="66"/>
      <c r="U26" s="65" t="s">
        <v>69</v>
      </c>
      <c r="V26" s="66"/>
      <c r="W26" s="66"/>
      <c r="X26" s="66"/>
      <c r="Y26" s="66"/>
      <c r="Z26" s="60"/>
      <c r="AA26" s="60"/>
    </row>
    <row r="27" spans="3:27" ht="21">
      <c r="C27" s="60"/>
      <c r="E27" s="136" t="s">
        <v>9</v>
      </c>
      <c r="F27" s="60"/>
      <c r="G27" s="60"/>
      <c r="H27" s="60"/>
      <c r="I27" s="60"/>
      <c r="J27" s="60"/>
      <c r="K27" s="60"/>
      <c r="L27" s="60"/>
      <c r="M27" s="62"/>
      <c r="O27" s="62"/>
      <c r="P27" s="62"/>
      <c r="Q27" s="62"/>
      <c r="R27" s="60"/>
      <c r="S27" s="60"/>
      <c r="U27" s="62" t="s">
        <v>70</v>
      </c>
      <c r="Z27" s="60"/>
      <c r="AA27" s="60"/>
    </row>
    <row r="28" spans="3:27" ht="21">
      <c r="C28" s="60"/>
      <c r="E28" s="137" t="s">
        <v>189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Z28" s="60"/>
      <c r="AA28" s="60"/>
    </row>
    <row r="29" spans="3:27" ht="21">
      <c r="C29" s="60"/>
      <c r="E29" s="136" t="s">
        <v>190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Z29" s="60"/>
      <c r="AA29" s="60"/>
    </row>
    <row r="30" spans="3:27" ht="21">
      <c r="C30" s="60"/>
      <c r="E30" s="136" t="s">
        <v>11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5:7" ht="21">
      <c r="E31" s="136" t="s">
        <v>103</v>
      </c>
      <c r="F31" s="60"/>
      <c r="G31" s="60"/>
    </row>
    <row r="33" spans="3:5" ht="20.25">
      <c r="C33" s="65" t="s">
        <v>512</v>
      </c>
      <c r="D33" s="65"/>
      <c r="E33" s="66"/>
    </row>
    <row r="34" spans="3:5" ht="20.25">
      <c r="C34" s="65" t="s">
        <v>513</v>
      </c>
      <c r="D34" s="65"/>
      <c r="E34" s="66"/>
    </row>
    <row r="35" spans="3:23" ht="20.25">
      <c r="C35" s="65" t="s">
        <v>514</v>
      </c>
      <c r="D35" s="65"/>
      <c r="E35" s="66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E10:J10"/>
    <mergeCell ref="K10:N10"/>
    <mergeCell ref="O10:R10"/>
    <mergeCell ref="S10:Z10"/>
    <mergeCell ref="AA10:AC10"/>
  </mergeCells>
  <printOptions horizontalCentered="1" verticalCentered="1"/>
  <pageMargins left="0.11811023622047245" right="0.11811023622047245" top="0.15748031496062992" bottom="0.15748031496062992" header="0.11811023622047245" footer="0.1968503937007874"/>
  <pageSetup fitToHeight="1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D126"/>
  <sheetViews>
    <sheetView zoomScale="70" zoomScaleNormal="70" zoomScalePageLayoutView="0" workbookViewId="0" topLeftCell="A26">
      <selection activeCell="K47" sqref="K47"/>
    </sheetView>
  </sheetViews>
  <sheetFormatPr defaultColWidth="11.421875" defaultRowHeight="15"/>
  <cols>
    <col min="1" max="1" width="3.7109375" style="18" customWidth="1"/>
    <col min="2" max="2" width="5.140625" style="18" customWidth="1"/>
    <col min="3" max="3" width="26.421875" style="18" customWidth="1"/>
    <col min="4" max="4" width="29.421875" style="18" customWidth="1"/>
    <col min="5" max="5" width="7.7109375" style="18" customWidth="1"/>
    <col min="6" max="6" width="4.8515625" style="18" customWidth="1"/>
    <col min="7" max="7" width="7.140625" style="18" customWidth="1"/>
    <col min="8" max="8" width="4.140625" style="18" customWidth="1"/>
    <col min="9" max="9" width="7.57421875" style="18" customWidth="1"/>
    <col min="10" max="10" width="5.421875" style="18" customWidth="1"/>
    <col min="11" max="11" width="8.28125" style="18" customWidth="1"/>
    <col min="12" max="12" width="4.28125" style="18" customWidth="1"/>
    <col min="13" max="13" width="6.7109375" style="18" customWidth="1"/>
    <col min="14" max="14" width="4.28125" style="18" customWidth="1"/>
    <col min="15" max="15" width="8.57421875" style="18" customWidth="1"/>
    <col min="16" max="16" width="4.421875" style="18" customWidth="1"/>
    <col min="17" max="17" width="6.7109375" style="18" customWidth="1"/>
    <col min="18" max="18" width="4.421875" style="18" customWidth="1"/>
    <col min="19" max="19" width="7.421875" style="18" customWidth="1"/>
    <col min="20" max="20" width="5.00390625" style="18" customWidth="1"/>
    <col min="21" max="21" width="7.57421875" style="18" customWidth="1"/>
    <col min="22" max="22" width="4.57421875" style="18" customWidth="1"/>
    <col min="23" max="23" width="8.7109375" style="18" customWidth="1"/>
    <col min="24" max="24" width="4.28125" style="18" customWidth="1"/>
    <col min="25" max="25" width="7.421875" style="18" customWidth="1"/>
    <col min="26" max="26" width="4.28125" style="18" customWidth="1"/>
    <col min="27" max="27" width="8.28125" style="18" customWidth="1"/>
    <col min="28" max="28" width="7.7109375" style="18" customWidth="1"/>
    <col min="29" max="29" width="6.28125" style="18" customWidth="1"/>
    <col min="30" max="30" width="11.8515625" style="18" customWidth="1"/>
    <col min="31" max="16384" width="11.421875" style="18" customWidth="1"/>
  </cols>
  <sheetData>
    <row r="1" spans="2:14" ht="15">
      <c r="B1" s="15" t="s">
        <v>4</v>
      </c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</row>
    <row r="2" spans="2:14" ht="15">
      <c r="B2" s="15" t="s">
        <v>5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5">
      <c r="B3" s="15" t="s">
        <v>6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ht="14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2:14" ht="17.25">
      <c r="B5" s="19"/>
      <c r="C5" s="19"/>
      <c r="D5" s="20" t="s">
        <v>497</v>
      </c>
      <c r="E5" s="20"/>
      <c r="F5" s="19"/>
      <c r="G5" s="19"/>
      <c r="H5" s="19"/>
      <c r="I5" s="19"/>
      <c r="J5" s="19"/>
      <c r="K5" s="19"/>
      <c r="L5" s="19"/>
      <c r="M5" s="19"/>
      <c r="N5" s="19"/>
    </row>
    <row r="6" spans="2:14" ht="17.25">
      <c r="B6" s="19"/>
      <c r="C6" s="19"/>
      <c r="D6" s="20" t="s">
        <v>264</v>
      </c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2:14" ht="17.25">
      <c r="B7" s="19"/>
      <c r="C7" s="19"/>
      <c r="D7" s="20" t="s">
        <v>17</v>
      </c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2:14" ht="15" thickBot="1">
      <c r="B8" s="19"/>
      <c r="C8" s="19"/>
      <c r="D8" s="19"/>
      <c r="E8" s="19"/>
      <c r="F8" s="19"/>
      <c r="G8" s="19"/>
      <c r="H8" s="19"/>
      <c r="I8" s="19"/>
      <c r="J8" s="19"/>
      <c r="K8" s="21"/>
      <c r="L8" s="19"/>
      <c r="M8" s="19"/>
      <c r="N8" s="19"/>
    </row>
    <row r="9" spans="2:30" ht="22.5" customHeight="1" thickBot="1">
      <c r="B9" s="22"/>
      <c r="C9" s="22"/>
      <c r="D9" s="22"/>
      <c r="E9" s="512" t="s">
        <v>32</v>
      </c>
      <c r="F9" s="513"/>
      <c r="G9" s="513"/>
      <c r="H9" s="513"/>
      <c r="I9" s="513"/>
      <c r="J9" s="514"/>
      <c r="K9" s="532" t="s">
        <v>22</v>
      </c>
      <c r="L9" s="533"/>
      <c r="M9" s="533"/>
      <c r="N9" s="534"/>
      <c r="O9" s="512" t="s">
        <v>28</v>
      </c>
      <c r="P9" s="513"/>
      <c r="Q9" s="513"/>
      <c r="R9" s="514"/>
      <c r="S9" s="512" t="s">
        <v>23</v>
      </c>
      <c r="T9" s="513"/>
      <c r="U9" s="513"/>
      <c r="V9" s="513"/>
      <c r="W9" s="513"/>
      <c r="X9" s="513"/>
      <c r="Y9" s="513"/>
      <c r="Z9" s="514"/>
      <c r="AA9" s="512" t="s">
        <v>24</v>
      </c>
      <c r="AB9" s="513"/>
      <c r="AC9" s="514"/>
      <c r="AD9" s="23"/>
    </row>
    <row r="10" spans="2:30" ht="239.25" customHeight="1" thickBot="1">
      <c r="B10" s="24" t="s">
        <v>0</v>
      </c>
      <c r="C10" s="25" t="s">
        <v>1</v>
      </c>
      <c r="D10" s="25" t="s">
        <v>31</v>
      </c>
      <c r="E10" s="26" t="s">
        <v>46</v>
      </c>
      <c r="F10" s="27" t="s">
        <v>35</v>
      </c>
      <c r="G10" s="27" t="s">
        <v>47</v>
      </c>
      <c r="H10" s="28" t="s">
        <v>36</v>
      </c>
      <c r="I10" s="323" t="s">
        <v>25</v>
      </c>
      <c r="J10" s="291" t="s">
        <v>53</v>
      </c>
      <c r="K10" s="26" t="s">
        <v>48</v>
      </c>
      <c r="L10" s="28" t="s">
        <v>36</v>
      </c>
      <c r="M10" s="323" t="s">
        <v>21</v>
      </c>
      <c r="N10" s="291" t="s">
        <v>54</v>
      </c>
      <c r="O10" s="26" t="s">
        <v>49</v>
      </c>
      <c r="P10" s="28" t="s">
        <v>37</v>
      </c>
      <c r="Q10" s="323" t="s">
        <v>27</v>
      </c>
      <c r="R10" s="291" t="s">
        <v>55</v>
      </c>
      <c r="S10" s="26" t="s">
        <v>50</v>
      </c>
      <c r="T10" s="27" t="s">
        <v>38</v>
      </c>
      <c r="U10" s="198" t="s">
        <v>3</v>
      </c>
      <c r="V10" s="27" t="s">
        <v>38</v>
      </c>
      <c r="W10" s="27" t="s">
        <v>51</v>
      </c>
      <c r="X10" s="28" t="s">
        <v>38</v>
      </c>
      <c r="Y10" s="323" t="s">
        <v>56</v>
      </c>
      <c r="Z10" s="291" t="s">
        <v>30</v>
      </c>
      <c r="AA10" s="26" t="s">
        <v>39</v>
      </c>
      <c r="AB10" s="27" t="s">
        <v>40</v>
      </c>
      <c r="AC10" s="28" t="s">
        <v>41</v>
      </c>
      <c r="AD10" s="31"/>
    </row>
    <row r="11" spans="2:30" ht="15">
      <c r="B11" s="153">
        <v>1</v>
      </c>
      <c r="C11" s="156" t="s">
        <v>429</v>
      </c>
      <c r="D11" s="157" t="s">
        <v>96</v>
      </c>
      <c r="E11" s="32">
        <v>52.5</v>
      </c>
      <c r="F11" s="33">
        <v>8</v>
      </c>
      <c r="G11" s="34">
        <v>30</v>
      </c>
      <c r="H11" s="35">
        <v>6</v>
      </c>
      <c r="I11" s="36">
        <f aca="true" t="shared" si="0" ref="I11:I75">(E11+G11)/6</f>
        <v>13.75</v>
      </c>
      <c r="J11" s="106">
        <f>F11+H11</f>
        <v>14</v>
      </c>
      <c r="K11" s="32">
        <v>27.5</v>
      </c>
      <c r="L11" s="37">
        <v>6</v>
      </c>
      <c r="M11" s="119">
        <f aca="true" t="shared" si="1" ref="M11:M75">K11/2</f>
        <v>13.75</v>
      </c>
      <c r="N11" s="122">
        <f aca="true" t="shared" si="2" ref="N11:N75">L11</f>
        <v>6</v>
      </c>
      <c r="O11" s="38">
        <v>32.666666666666664</v>
      </c>
      <c r="P11" s="37">
        <v>4</v>
      </c>
      <c r="Q11" s="119">
        <f aca="true" t="shared" si="3" ref="Q11:Q75">O11/2</f>
        <v>16.333333333333332</v>
      </c>
      <c r="R11" s="122">
        <f aca="true" t="shared" si="4" ref="R11:R75">P11</f>
        <v>4</v>
      </c>
      <c r="S11" s="38">
        <v>18</v>
      </c>
      <c r="T11" s="39">
        <v>2</v>
      </c>
      <c r="U11" s="34">
        <v>15</v>
      </c>
      <c r="V11" s="39">
        <v>2</v>
      </c>
      <c r="W11" s="40">
        <v>19</v>
      </c>
      <c r="X11" s="37">
        <v>2</v>
      </c>
      <c r="Y11" s="119">
        <f aca="true" t="shared" si="5" ref="Y11:Y75">(S11+U11+W11)/3</f>
        <v>17.333333333333332</v>
      </c>
      <c r="Z11" s="122">
        <f aca="true" t="shared" si="6" ref="Z11:Z17">T11+V11+X11</f>
        <v>6</v>
      </c>
      <c r="AA11" s="38">
        <f aca="true" t="shared" si="7" ref="AA11:AA75">SUM(E11+G11+K11+O11+S11+U11+W11)</f>
        <v>194.66666666666666</v>
      </c>
      <c r="AB11" s="40">
        <f aca="true" t="shared" si="8" ref="AB11:AB75">SUM(AA11/13)</f>
        <v>14.974358974358974</v>
      </c>
      <c r="AC11" s="37">
        <f aca="true" t="shared" si="9" ref="AC11:AC18">J11+N11+R11+Z11</f>
        <v>30</v>
      </c>
      <c r="AD11" s="324" t="s">
        <v>107</v>
      </c>
    </row>
    <row r="12" spans="2:30" ht="15">
      <c r="B12" s="154">
        <v>2</v>
      </c>
      <c r="C12" s="158" t="s">
        <v>407</v>
      </c>
      <c r="D12" s="159" t="s">
        <v>408</v>
      </c>
      <c r="E12" s="41">
        <v>56.25</v>
      </c>
      <c r="F12" s="42">
        <v>8</v>
      </c>
      <c r="G12" s="43">
        <v>30</v>
      </c>
      <c r="H12" s="44">
        <v>6</v>
      </c>
      <c r="I12" s="45">
        <f t="shared" si="0"/>
        <v>14.375</v>
      </c>
      <c r="J12" s="101">
        <f>F12+H12</f>
        <v>14</v>
      </c>
      <c r="K12" s="41">
        <v>27.5</v>
      </c>
      <c r="L12" s="46">
        <v>6</v>
      </c>
      <c r="M12" s="120">
        <f t="shared" si="1"/>
        <v>13.75</v>
      </c>
      <c r="N12" s="123">
        <f t="shared" si="2"/>
        <v>6</v>
      </c>
      <c r="O12" s="47">
        <v>29.333333333333332</v>
      </c>
      <c r="P12" s="46">
        <v>4</v>
      </c>
      <c r="Q12" s="120">
        <f t="shared" si="3"/>
        <v>14.666666666666666</v>
      </c>
      <c r="R12" s="123">
        <f t="shared" si="4"/>
        <v>4</v>
      </c>
      <c r="S12" s="47">
        <v>18</v>
      </c>
      <c r="T12" s="48">
        <v>2</v>
      </c>
      <c r="U12" s="43">
        <v>14</v>
      </c>
      <c r="V12" s="48">
        <v>2</v>
      </c>
      <c r="W12" s="49">
        <v>17.5</v>
      </c>
      <c r="X12" s="46">
        <v>2</v>
      </c>
      <c r="Y12" s="120">
        <f t="shared" si="5"/>
        <v>16.5</v>
      </c>
      <c r="Z12" s="123">
        <f t="shared" si="6"/>
        <v>6</v>
      </c>
      <c r="AA12" s="47">
        <f t="shared" si="7"/>
        <v>192.58333333333334</v>
      </c>
      <c r="AB12" s="49">
        <f t="shared" si="8"/>
        <v>14.814102564102566</v>
      </c>
      <c r="AC12" s="46">
        <f t="shared" si="9"/>
        <v>30</v>
      </c>
      <c r="AD12" s="325" t="s">
        <v>107</v>
      </c>
    </row>
    <row r="13" spans="2:30" ht="15">
      <c r="B13" s="154">
        <v>3</v>
      </c>
      <c r="C13" s="158" t="s">
        <v>425</v>
      </c>
      <c r="D13" s="159" t="s">
        <v>158</v>
      </c>
      <c r="E13" s="41">
        <v>49.5</v>
      </c>
      <c r="F13" s="42">
        <v>8</v>
      </c>
      <c r="G13" s="43">
        <v>36.75</v>
      </c>
      <c r="H13" s="44">
        <v>6</v>
      </c>
      <c r="I13" s="45">
        <f t="shared" si="0"/>
        <v>14.375</v>
      </c>
      <c r="J13" s="101">
        <f>F13+H13</f>
        <v>14</v>
      </c>
      <c r="K13" s="41">
        <v>21.5</v>
      </c>
      <c r="L13" s="46">
        <v>6</v>
      </c>
      <c r="M13" s="120">
        <f t="shared" si="1"/>
        <v>10.75</v>
      </c>
      <c r="N13" s="123">
        <f t="shared" si="2"/>
        <v>6</v>
      </c>
      <c r="O13" s="47">
        <v>30.333333333333332</v>
      </c>
      <c r="P13" s="46">
        <v>4</v>
      </c>
      <c r="Q13" s="120">
        <f t="shared" si="3"/>
        <v>15.166666666666666</v>
      </c>
      <c r="R13" s="123">
        <f t="shared" si="4"/>
        <v>4</v>
      </c>
      <c r="S13" s="47">
        <v>17</v>
      </c>
      <c r="T13" s="48">
        <v>2</v>
      </c>
      <c r="U13" s="43">
        <v>16.5</v>
      </c>
      <c r="V13" s="48">
        <v>2</v>
      </c>
      <c r="W13" s="49">
        <v>17</v>
      </c>
      <c r="X13" s="46">
        <v>2</v>
      </c>
      <c r="Y13" s="120">
        <f t="shared" si="5"/>
        <v>16.833333333333332</v>
      </c>
      <c r="Z13" s="123">
        <f t="shared" si="6"/>
        <v>6</v>
      </c>
      <c r="AA13" s="47">
        <f t="shared" si="7"/>
        <v>188.58333333333334</v>
      </c>
      <c r="AB13" s="49">
        <f t="shared" si="8"/>
        <v>14.506410256410257</v>
      </c>
      <c r="AC13" s="46">
        <f t="shared" si="9"/>
        <v>30</v>
      </c>
      <c r="AD13" s="325" t="s">
        <v>107</v>
      </c>
    </row>
    <row r="14" spans="2:30" ht="15">
      <c r="B14" s="154">
        <v>4</v>
      </c>
      <c r="C14" s="158" t="s">
        <v>320</v>
      </c>
      <c r="D14" s="159" t="s">
        <v>100</v>
      </c>
      <c r="E14" s="41">
        <v>48.75</v>
      </c>
      <c r="F14" s="42">
        <v>8</v>
      </c>
      <c r="G14" s="43">
        <v>30</v>
      </c>
      <c r="H14" s="44">
        <v>6</v>
      </c>
      <c r="I14" s="45">
        <f t="shared" si="0"/>
        <v>13.125</v>
      </c>
      <c r="J14" s="101">
        <v>14</v>
      </c>
      <c r="K14" s="41">
        <v>28.5</v>
      </c>
      <c r="L14" s="46">
        <v>6</v>
      </c>
      <c r="M14" s="120">
        <f t="shared" si="1"/>
        <v>14.25</v>
      </c>
      <c r="N14" s="123">
        <f t="shared" si="2"/>
        <v>6</v>
      </c>
      <c r="O14" s="47">
        <v>35.333333333333336</v>
      </c>
      <c r="P14" s="46">
        <v>4</v>
      </c>
      <c r="Q14" s="120">
        <f t="shared" si="3"/>
        <v>17.666666666666668</v>
      </c>
      <c r="R14" s="123">
        <f t="shared" si="4"/>
        <v>4</v>
      </c>
      <c r="S14" s="47">
        <v>15.5</v>
      </c>
      <c r="T14" s="48">
        <v>2</v>
      </c>
      <c r="U14" s="43">
        <v>10</v>
      </c>
      <c r="V14" s="48">
        <v>2</v>
      </c>
      <c r="W14" s="49">
        <v>19</v>
      </c>
      <c r="X14" s="46">
        <v>2</v>
      </c>
      <c r="Y14" s="120">
        <f t="shared" si="5"/>
        <v>14.833333333333334</v>
      </c>
      <c r="Z14" s="123">
        <f t="shared" si="6"/>
        <v>6</v>
      </c>
      <c r="AA14" s="47">
        <f t="shared" si="7"/>
        <v>187.08333333333334</v>
      </c>
      <c r="AB14" s="49">
        <f t="shared" si="8"/>
        <v>14.391025641025642</v>
      </c>
      <c r="AC14" s="46">
        <f t="shared" si="9"/>
        <v>30</v>
      </c>
      <c r="AD14" s="325" t="s">
        <v>107</v>
      </c>
    </row>
    <row r="15" spans="2:30" ht="15">
      <c r="B15" s="154">
        <v>5</v>
      </c>
      <c r="C15" s="158" t="s">
        <v>340</v>
      </c>
      <c r="D15" s="159" t="s">
        <v>354</v>
      </c>
      <c r="E15" s="41">
        <v>48.75</v>
      </c>
      <c r="F15" s="42">
        <v>8</v>
      </c>
      <c r="G15" s="43">
        <v>30</v>
      </c>
      <c r="H15" s="44">
        <v>6</v>
      </c>
      <c r="I15" s="45">
        <f t="shared" si="0"/>
        <v>13.125</v>
      </c>
      <c r="J15" s="101">
        <v>14</v>
      </c>
      <c r="K15" s="41">
        <v>28.5</v>
      </c>
      <c r="L15" s="46">
        <v>6</v>
      </c>
      <c r="M15" s="120">
        <f t="shared" si="1"/>
        <v>14.25</v>
      </c>
      <c r="N15" s="123">
        <f t="shared" si="2"/>
        <v>6</v>
      </c>
      <c r="O15" s="47">
        <v>30.333333333333332</v>
      </c>
      <c r="P15" s="46">
        <v>4</v>
      </c>
      <c r="Q15" s="120">
        <f t="shared" si="3"/>
        <v>15.166666666666666</v>
      </c>
      <c r="R15" s="123">
        <f t="shared" si="4"/>
        <v>4</v>
      </c>
      <c r="S15" s="47">
        <v>16.5</v>
      </c>
      <c r="T15" s="48">
        <v>2</v>
      </c>
      <c r="U15" s="43">
        <v>12</v>
      </c>
      <c r="V15" s="48">
        <v>2</v>
      </c>
      <c r="W15" s="49">
        <v>19</v>
      </c>
      <c r="X15" s="46">
        <v>2</v>
      </c>
      <c r="Y15" s="120">
        <f t="shared" si="5"/>
        <v>15.833333333333334</v>
      </c>
      <c r="Z15" s="123">
        <f t="shared" si="6"/>
        <v>6</v>
      </c>
      <c r="AA15" s="47">
        <f t="shared" si="7"/>
        <v>185.08333333333334</v>
      </c>
      <c r="AB15" s="49">
        <f t="shared" si="8"/>
        <v>14.237179487179487</v>
      </c>
      <c r="AC15" s="46">
        <f t="shared" si="9"/>
        <v>30</v>
      </c>
      <c r="AD15" s="325" t="s">
        <v>107</v>
      </c>
    </row>
    <row r="16" spans="2:30" ht="15">
      <c r="B16" s="154">
        <v>6</v>
      </c>
      <c r="C16" s="158" t="s">
        <v>452</v>
      </c>
      <c r="D16" s="159" t="s">
        <v>81</v>
      </c>
      <c r="E16" s="41">
        <v>54.75</v>
      </c>
      <c r="F16" s="42">
        <v>8</v>
      </c>
      <c r="G16" s="43">
        <v>30</v>
      </c>
      <c r="H16" s="44">
        <v>6</v>
      </c>
      <c r="I16" s="45">
        <f t="shared" si="0"/>
        <v>14.125</v>
      </c>
      <c r="J16" s="101">
        <f>F16+H16</f>
        <v>14</v>
      </c>
      <c r="K16" s="41">
        <v>23.5</v>
      </c>
      <c r="L16" s="46">
        <v>6</v>
      </c>
      <c r="M16" s="120">
        <f t="shared" si="1"/>
        <v>11.75</v>
      </c>
      <c r="N16" s="123">
        <f t="shared" si="2"/>
        <v>6</v>
      </c>
      <c r="O16" s="47">
        <v>32.666666666666664</v>
      </c>
      <c r="P16" s="46">
        <v>4</v>
      </c>
      <c r="Q16" s="120">
        <f t="shared" si="3"/>
        <v>16.333333333333332</v>
      </c>
      <c r="R16" s="123">
        <f t="shared" si="4"/>
        <v>4</v>
      </c>
      <c r="S16" s="47">
        <v>10</v>
      </c>
      <c r="T16" s="48">
        <v>2</v>
      </c>
      <c r="U16" s="43">
        <v>14.5</v>
      </c>
      <c r="V16" s="48">
        <v>2</v>
      </c>
      <c r="W16" s="49">
        <v>14</v>
      </c>
      <c r="X16" s="46">
        <v>2</v>
      </c>
      <c r="Y16" s="120">
        <f t="shared" si="5"/>
        <v>12.833333333333334</v>
      </c>
      <c r="Z16" s="123">
        <f t="shared" si="6"/>
        <v>6</v>
      </c>
      <c r="AA16" s="47">
        <f t="shared" si="7"/>
        <v>179.41666666666666</v>
      </c>
      <c r="AB16" s="49">
        <f t="shared" si="8"/>
        <v>13.801282051282051</v>
      </c>
      <c r="AC16" s="46">
        <f t="shared" si="9"/>
        <v>30</v>
      </c>
      <c r="AD16" s="325" t="s">
        <v>107</v>
      </c>
    </row>
    <row r="17" spans="2:30" ht="15">
      <c r="B17" s="154">
        <v>7</v>
      </c>
      <c r="C17" s="158" t="s">
        <v>460</v>
      </c>
      <c r="D17" s="159" t="s">
        <v>95</v>
      </c>
      <c r="E17" s="41">
        <v>42.75</v>
      </c>
      <c r="F17" s="42">
        <v>8</v>
      </c>
      <c r="G17" s="43">
        <v>33.75</v>
      </c>
      <c r="H17" s="44">
        <v>6</v>
      </c>
      <c r="I17" s="45">
        <f t="shared" si="0"/>
        <v>12.75</v>
      </c>
      <c r="J17" s="101">
        <v>14</v>
      </c>
      <c r="K17" s="41">
        <v>27</v>
      </c>
      <c r="L17" s="46">
        <v>6</v>
      </c>
      <c r="M17" s="120">
        <f t="shared" si="1"/>
        <v>13.5</v>
      </c>
      <c r="N17" s="123">
        <f t="shared" si="2"/>
        <v>6</v>
      </c>
      <c r="O17" s="47">
        <v>31.333333333333332</v>
      </c>
      <c r="P17" s="46">
        <v>4</v>
      </c>
      <c r="Q17" s="120">
        <f t="shared" si="3"/>
        <v>15.666666666666666</v>
      </c>
      <c r="R17" s="123">
        <f t="shared" si="4"/>
        <v>4</v>
      </c>
      <c r="S17" s="47">
        <v>14</v>
      </c>
      <c r="T17" s="48">
        <v>2</v>
      </c>
      <c r="U17" s="43">
        <v>11.5</v>
      </c>
      <c r="V17" s="48">
        <v>2</v>
      </c>
      <c r="W17" s="49">
        <v>18.5</v>
      </c>
      <c r="X17" s="46">
        <v>2</v>
      </c>
      <c r="Y17" s="120">
        <f t="shared" si="5"/>
        <v>14.666666666666666</v>
      </c>
      <c r="Z17" s="123">
        <f t="shared" si="6"/>
        <v>6</v>
      </c>
      <c r="AA17" s="47">
        <f t="shared" si="7"/>
        <v>178.83333333333334</v>
      </c>
      <c r="AB17" s="49">
        <f t="shared" si="8"/>
        <v>13.756410256410257</v>
      </c>
      <c r="AC17" s="46">
        <f t="shared" si="9"/>
        <v>30</v>
      </c>
      <c r="AD17" s="325" t="s">
        <v>107</v>
      </c>
    </row>
    <row r="18" spans="2:30" ht="15">
      <c r="B18" s="154">
        <v>8</v>
      </c>
      <c r="C18" s="158" t="s">
        <v>419</v>
      </c>
      <c r="D18" s="159" t="s">
        <v>420</v>
      </c>
      <c r="E18" s="41">
        <v>55.5</v>
      </c>
      <c r="F18" s="42">
        <v>8</v>
      </c>
      <c r="G18" s="43">
        <v>34.5</v>
      </c>
      <c r="H18" s="44">
        <v>6</v>
      </c>
      <c r="I18" s="45">
        <f t="shared" si="0"/>
        <v>15</v>
      </c>
      <c r="J18" s="101">
        <f>F18+H18</f>
        <v>14</v>
      </c>
      <c r="K18" s="41">
        <v>24</v>
      </c>
      <c r="L18" s="46">
        <v>6</v>
      </c>
      <c r="M18" s="120">
        <f t="shared" si="1"/>
        <v>12</v>
      </c>
      <c r="N18" s="123">
        <f t="shared" si="2"/>
        <v>6</v>
      </c>
      <c r="O18" s="47">
        <v>28</v>
      </c>
      <c r="P18" s="46">
        <v>4</v>
      </c>
      <c r="Q18" s="120">
        <f t="shared" si="3"/>
        <v>14</v>
      </c>
      <c r="R18" s="123">
        <f t="shared" si="4"/>
        <v>4</v>
      </c>
      <c r="S18" s="47">
        <v>17</v>
      </c>
      <c r="T18" s="48">
        <v>2</v>
      </c>
      <c r="U18" s="205">
        <v>8</v>
      </c>
      <c r="V18" s="201">
        <v>0</v>
      </c>
      <c r="W18" s="49">
        <v>11.25</v>
      </c>
      <c r="X18" s="46">
        <v>2</v>
      </c>
      <c r="Y18" s="120">
        <f t="shared" si="5"/>
        <v>12.083333333333334</v>
      </c>
      <c r="Z18" s="123">
        <v>6</v>
      </c>
      <c r="AA18" s="47">
        <f t="shared" si="7"/>
        <v>178.25</v>
      </c>
      <c r="AB18" s="49">
        <f t="shared" si="8"/>
        <v>13.711538461538462</v>
      </c>
      <c r="AC18" s="46">
        <f t="shared" si="9"/>
        <v>30</v>
      </c>
      <c r="AD18" s="325" t="s">
        <v>107</v>
      </c>
    </row>
    <row r="19" spans="2:30" ht="15">
      <c r="B19" s="154">
        <v>9</v>
      </c>
      <c r="C19" s="158" t="s">
        <v>405</v>
      </c>
      <c r="D19" s="159" t="s">
        <v>304</v>
      </c>
      <c r="E19" s="41">
        <v>49.5</v>
      </c>
      <c r="F19" s="42">
        <v>8</v>
      </c>
      <c r="G19" s="43">
        <v>30</v>
      </c>
      <c r="H19" s="44">
        <v>6</v>
      </c>
      <c r="I19" s="45">
        <f t="shared" si="0"/>
        <v>13.25</v>
      </c>
      <c r="J19" s="101">
        <f>F19+H19</f>
        <v>14</v>
      </c>
      <c r="K19" s="264">
        <v>19.5</v>
      </c>
      <c r="L19" s="263">
        <v>0</v>
      </c>
      <c r="M19" s="52">
        <f t="shared" si="1"/>
        <v>9.75</v>
      </c>
      <c r="N19" s="146">
        <f t="shared" si="2"/>
        <v>0</v>
      </c>
      <c r="O19" s="47">
        <v>32.333333333333336</v>
      </c>
      <c r="P19" s="46">
        <v>4</v>
      </c>
      <c r="Q19" s="120">
        <f t="shared" si="3"/>
        <v>16.166666666666668</v>
      </c>
      <c r="R19" s="123">
        <f t="shared" si="4"/>
        <v>4</v>
      </c>
      <c r="S19" s="47">
        <v>14</v>
      </c>
      <c r="T19" s="48">
        <v>2</v>
      </c>
      <c r="U19" s="43">
        <v>12</v>
      </c>
      <c r="V19" s="48">
        <v>2</v>
      </c>
      <c r="W19" s="49">
        <v>19</v>
      </c>
      <c r="X19" s="46">
        <v>2</v>
      </c>
      <c r="Y19" s="120">
        <f t="shared" si="5"/>
        <v>15</v>
      </c>
      <c r="Z19" s="123">
        <f>T19+V19+X19</f>
        <v>6</v>
      </c>
      <c r="AA19" s="47">
        <f t="shared" si="7"/>
        <v>176.33333333333334</v>
      </c>
      <c r="AB19" s="49">
        <f t="shared" si="8"/>
        <v>13.564102564102566</v>
      </c>
      <c r="AC19" s="46">
        <v>30</v>
      </c>
      <c r="AD19" s="325" t="s">
        <v>107</v>
      </c>
    </row>
    <row r="20" spans="2:30" ht="15">
      <c r="B20" s="154">
        <v>10</v>
      </c>
      <c r="C20" s="158" t="s">
        <v>391</v>
      </c>
      <c r="D20" s="159" t="s">
        <v>234</v>
      </c>
      <c r="E20" s="41">
        <v>54</v>
      </c>
      <c r="F20" s="42">
        <v>8</v>
      </c>
      <c r="G20" s="43">
        <v>32.5</v>
      </c>
      <c r="H20" s="44">
        <v>6</v>
      </c>
      <c r="I20" s="45">
        <f t="shared" si="0"/>
        <v>14.416666666666666</v>
      </c>
      <c r="J20" s="101">
        <f>F20+H20</f>
        <v>14</v>
      </c>
      <c r="K20" s="264">
        <v>17</v>
      </c>
      <c r="L20" s="263">
        <v>0</v>
      </c>
      <c r="M20" s="52">
        <f t="shared" si="1"/>
        <v>8.5</v>
      </c>
      <c r="N20" s="146">
        <f t="shared" si="2"/>
        <v>0</v>
      </c>
      <c r="O20" s="47">
        <v>30.333333333333332</v>
      </c>
      <c r="P20" s="46">
        <v>4</v>
      </c>
      <c r="Q20" s="120">
        <f t="shared" si="3"/>
        <v>15.166666666666666</v>
      </c>
      <c r="R20" s="123">
        <f t="shared" si="4"/>
        <v>4</v>
      </c>
      <c r="S20" s="47">
        <v>13</v>
      </c>
      <c r="T20" s="48">
        <v>2</v>
      </c>
      <c r="U20" s="43">
        <v>12</v>
      </c>
      <c r="V20" s="48">
        <v>2</v>
      </c>
      <c r="W20" s="49">
        <v>17.5</v>
      </c>
      <c r="X20" s="46">
        <v>2</v>
      </c>
      <c r="Y20" s="120">
        <f t="shared" si="5"/>
        <v>14.166666666666666</v>
      </c>
      <c r="Z20" s="123">
        <f>T20+V20+X20</f>
        <v>6</v>
      </c>
      <c r="AA20" s="47">
        <f t="shared" si="7"/>
        <v>176.33333333333334</v>
      </c>
      <c r="AB20" s="49">
        <f t="shared" si="8"/>
        <v>13.564102564102566</v>
      </c>
      <c r="AC20" s="46">
        <v>30</v>
      </c>
      <c r="AD20" s="325" t="s">
        <v>107</v>
      </c>
    </row>
    <row r="21" spans="2:30" s="55" customFormat="1" ht="15">
      <c r="B21" s="154">
        <v>11</v>
      </c>
      <c r="C21" s="158" t="s">
        <v>472</v>
      </c>
      <c r="D21" s="159" t="s">
        <v>81</v>
      </c>
      <c r="E21" s="41">
        <v>45.75</v>
      </c>
      <c r="F21" s="42">
        <v>8</v>
      </c>
      <c r="G21" s="205">
        <v>26.5</v>
      </c>
      <c r="H21" s="263">
        <v>0</v>
      </c>
      <c r="I21" s="45">
        <f t="shared" si="0"/>
        <v>12.041666666666666</v>
      </c>
      <c r="J21" s="101">
        <v>14</v>
      </c>
      <c r="K21" s="41">
        <v>23</v>
      </c>
      <c r="L21" s="46">
        <v>6</v>
      </c>
      <c r="M21" s="120">
        <f t="shared" si="1"/>
        <v>11.5</v>
      </c>
      <c r="N21" s="123">
        <f t="shared" si="2"/>
        <v>6</v>
      </c>
      <c r="O21" s="47">
        <v>30.666666666666668</v>
      </c>
      <c r="P21" s="46">
        <v>4</v>
      </c>
      <c r="Q21" s="120">
        <f t="shared" si="3"/>
        <v>15.333333333333334</v>
      </c>
      <c r="R21" s="123">
        <f t="shared" si="4"/>
        <v>4</v>
      </c>
      <c r="S21" s="47">
        <v>18.5</v>
      </c>
      <c r="T21" s="48">
        <v>2</v>
      </c>
      <c r="U21" s="43">
        <v>11.5</v>
      </c>
      <c r="V21" s="48">
        <v>2</v>
      </c>
      <c r="W21" s="49">
        <v>18</v>
      </c>
      <c r="X21" s="46">
        <v>2</v>
      </c>
      <c r="Y21" s="120">
        <f t="shared" si="5"/>
        <v>16</v>
      </c>
      <c r="Z21" s="123">
        <f>T21+V21+X21</f>
        <v>6</v>
      </c>
      <c r="AA21" s="47">
        <f t="shared" si="7"/>
        <v>173.91666666666669</v>
      </c>
      <c r="AB21" s="49">
        <f t="shared" si="8"/>
        <v>13.37820512820513</v>
      </c>
      <c r="AC21" s="46">
        <f>J21+N21+R21+Z21</f>
        <v>30</v>
      </c>
      <c r="AD21" s="325" t="s">
        <v>107</v>
      </c>
    </row>
    <row r="22" spans="2:30" ht="15">
      <c r="B22" s="154">
        <v>12</v>
      </c>
      <c r="C22" s="158" t="s">
        <v>350</v>
      </c>
      <c r="D22" s="159" t="s">
        <v>76</v>
      </c>
      <c r="E22" s="264">
        <v>27</v>
      </c>
      <c r="F22" s="201">
        <v>0</v>
      </c>
      <c r="G22" s="43">
        <v>33.25</v>
      </c>
      <c r="H22" s="44">
        <v>6</v>
      </c>
      <c r="I22" s="45">
        <f t="shared" si="0"/>
        <v>10.041666666666666</v>
      </c>
      <c r="J22" s="101">
        <v>14</v>
      </c>
      <c r="K22" s="41">
        <v>32</v>
      </c>
      <c r="L22" s="46">
        <v>6</v>
      </c>
      <c r="M22" s="120">
        <f t="shared" si="1"/>
        <v>16</v>
      </c>
      <c r="N22" s="123">
        <f t="shared" si="2"/>
        <v>6</v>
      </c>
      <c r="O22" s="47">
        <v>34</v>
      </c>
      <c r="P22" s="46">
        <v>4</v>
      </c>
      <c r="Q22" s="120">
        <f t="shared" si="3"/>
        <v>17</v>
      </c>
      <c r="R22" s="123">
        <f t="shared" si="4"/>
        <v>4</v>
      </c>
      <c r="S22" s="47">
        <v>15</v>
      </c>
      <c r="T22" s="48">
        <v>2</v>
      </c>
      <c r="U22" s="43">
        <v>12.5</v>
      </c>
      <c r="V22" s="48">
        <v>2</v>
      </c>
      <c r="W22" s="49">
        <v>18</v>
      </c>
      <c r="X22" s="46">
        <v>2</v>
      </c>
      <c r="Y22" s="120">
        <f t="shared" si="5"/>
        <v>15.166666666666666</v>
      </c>
      <c r="Z22" s="123">
        <f>T22+V22+X22</f>
        <v>6</v>
      </c>
      <c r="AA22" s="47">
        <f t="shared" si="7"/>
        <v>171.75</v>
      </c>
      <c r="AB22" s="49">
        <f t="shared" si="8"/>
        <v>13.211538461538462</v>
      </c>
      <c r="AC22" s="46">
        <f>J22+N22+R22+Z22</f>
        <v>30</v>
      </c>
      <c r="AD22" s="325" t="s">
        <v>107</v>
      </c>
    </row>
    <row r="23" spans="2:30" ht="15">
      <c r="B23" s="154">
        <v>13</v>
      </c>
      <c r="C23" s="158" t="s">
        <v>363</v>
      </c>
      <c r="D23" s="159" t="s">
        <v>364</v>
      </c>
      <c r="E23" s="41">
        <v>41.25</v>
      </c>
      <c r="F23" s="42">
        <v>8</v>
      </c>
      <c r="G23" s="43">
        <v>30.5</v>
      </c>
      <c r="H23" s="44">
        <v>6</v>
      </c>
      <c r="I23" s="45">
        <f t="shared" si="0"/>
        <v>11.958333333333334</v>
      </c>
      <c r="J23" s="101">
        <f>F23+H23</f>
        <v>14</v>
      </c>
      <c r="K23" s="41">
        <v>23.5</v>
      </c>
      <c r="L23" s="46">
        <v>6</v>
      </c>
      <c r="M23" s="120">
        <f t="shared" si="1"/>
        <v>11.75</v>
      </c>
      <c r="N23" s="123">
        <f t="shared" si="2"/>
        <v>6</v>
      </c>
      <c r="O23" s="47">
        <v>32.333333333333336</v>
      </c>
      <c r="P23" s="46">
        <v>4</v>
      </c>
      <c r="Q23" s="120">
        <f t="shared" si="3"/>
        <v>16.166666666666668</v>
      </c>
      <c r="R23" s="123">
        <f t="shared" si="4"/>
        <v>4</v>
      </c>
      <c r="S23" s="47">
        <v>16</v>
      </c>
      <c r="T23" s="48">
        <v>2</v>
      </c>
      <c r="U23" s="205">
        <v>9</v>
      </c>
      <c r="V23" s="201">
        <v>0</v>
      </c>
      <c r="W23" s="49">
        <v>19</v>
      </c>
      <c r="X23" s="46">
        <v>2</v>
      </c>
      <c r="Y23" s="120">
        <f t="shared" si="5"/>
        <v>14.666666666666666</v>
      </c>
      <c r="Z23" s="123">
        <v>6</v>
      </c>
      <c r="AA23" s="47">
        <f t="shared" si="7"/>
        <v>171.58333333333334</v>
      </c>
      <c r="AB23" s="49">
        <f t="shared" si="8"/>
        <v>13.198717948717949</v>
      </c>
      <c r="AC23" s="46">
        <v>30</v>
      </c>
      <c r="AD23" s="325" t="s">
        <v>107</v>
      </c>
    </row>
    <row r="24" spans="2:30" ht="15">
      <c r="B24" s="154">
        <v>14</v>
      </c>
      <c r="C24" s="158" t="s">
        <v>394</v>
      </c>
      <c r="D24" s="159" t="s">
        <v>395</v>
      </c>
      <c r="E24" s="41">
        <v>57</v>
      </c>
      <c r="F24" s="42">
        <v>8</v>
      </c>
      <c r="G24" s="43">
        <v>30</v>
      </c>
      <c r="H24" s="44">
        <v>6</v>
      </c>
      <c r="I24" s="45">
        <f t="shared" si="0"/>
        <v>14.5</v>
      </c>
      <c r="J24" s="101">
        <f>F24+H24</f>
        <v>14</v>
      </c>
      <c r="K24" s="264">
        <v>11.5</v>
      </c>
      <c r="L24" s="263">
        <v>0</v>
      </c>
      <c r="M24" s="52">
        <f t="shared" si="1"/>
        <v>5.75</v>
      </c>
      <c r="N24" s="146">
        <f t="shared" si="2"/>
        <v>0</v>
      </c>
      <c r="O24" s="47">
        <v>30.333333333333332</v>
      </c>
      <c r="P24" s="46">
        <v>4</v>
      </c>
      <c r="Q24" s="120">
        <f t="shared" si="3"/>
        <v>15.166666666666666</v>
      </c>
      <c r="R24" s="123">
        <f t="shared" si="4"/>
        <v>4</v>
      </c>
      <c r="S24" s="47">
        <v>13</v>
      </c>
      <c r="T24" s="48">
        <v>2</v>
      </c>
      <c r="U24" s="43">
        <v>10.5</v>
      </c>
      <c r="V24" s="48">
        <v>2</v>
      </c>
      <c r="W24" s="49">
        <v>18</v>
      </c>
      <c r="X24" s="46">
        <v>2</v>
      </c>
      <c r="Y24" s="120">
        <f t="shared" si="5"/>
        <v>13.833333333333334</v>
      </c>
      <c r="Z24" s="123">
        <f>T24+V24+X24</f>
        <v>6</v>
      </c>
      <c r="AA24" s="47">
        <f t="shared" si="7"/>
        <v>170.33333333333334</v>
      </c>
      <c r="AB24" s="49">
        <f t="shared" si="8"/>
        <v>13.102564102564104</v>
      </c>
      <c r="AC24" s="46">
        <v>30</v>
      </c>
      <c r="AD24" s="325" t="s">
        <v>107</v>
      </c>
    </row>
    <row r="25" spans="2:30" ht="15">
      <c r="B25" s="154">
        <v>15</v>
      </c>
      <c r="C25" s="158" t="s">
        <v>344</v>
      </c>
      <c r="D25" s="159" t="s">
        <v>99</v>
      </c>
      <c r="E25" s="41">
        <v>51</v>
      </c>
      <c r="F25" s="42">
        <v>8</v>
      </c>
      <c r="G25" s="43">
        <v>30</v>
      </c>
      <c r="H25" s="44">
        <v>6</v>
      </c>
      <c r="I25" s="45">
        <f t="shared" si="0"/>
        <v>13.5</v>
      </c>
      <c r="J25" s="101">
        <v>14</v>
      </c>
      <c r="K25" s="41">
        <v>25</v>
      </c>
      <c r="L25" s="46">
        <v>6</v>
      </c>
      <c r="M25" s="120">
        <f t="shared" si="1"/>
        <v>12.5</v>
      </c>
      <c r="N25" s="123">
        <f t="shared" si="2"/>
        <v>6</v>
      </c>
      <c r="O25" s="47">
        <v>29.833333333333332</v>
      </c>
      <c r="P25" s="46">
        <v>4</v>
      </c>
      <c r="Q25" s="120">
        <f t="shared" si="3"/>
        <v>14.916666666666666</v>
      </c>
      <c r="R25" s="123">
        <f t="shared" si="4"/>
        <v>4</v>
      </c>
      <c r="S25" s="47">
        <v>10</v>
      </c>
      <c r="T25" s="48">
        <v>2</v>
      </c>
      <c r="U25" s="205">
        <v>7.5</v>
      </c>
      <c r="V25" s="201">
        <v>0</v>
      </c>
      <c r="W25" s="49">
        <v>17</v>
      </c>
      <c r="X25" s="46">
        <v>2</v>
      </c>
      <c r="Y25" s="120">
        <f t="shared" si="5"/>
        <v>11.5</v>
      </c>
      <c r="Z25" s="123">
        <v>6</v>
      </c>
      <c r="AA25" s="47">
        <f t="shared" si="7"/>
        <v>170.33333333333334</v>
      </c>
      <c r="AB25" s="49">
        <f t="shared" si="8"/>
        <v>13.102564102564104</v>
      </c>
      <c r="AC25" s="46">
        <v>30</v>
      </c>
      <c r="AD25" s="325" t="s">
        <v>107</v>
      </c>
    </row>
    <row r="26" spans="2:30" ht="15">
      <c r="B26" s="154">
        <v>16</v>
      </c>
      <c r="C26" s="158" t="s">
        <v>368</v>
      </c>
      <c r="D26" s="159" t="s">
        <v>341</v>
      </c>
      <c r="E26" s="41">
        <v>49.5</v>
      </c>
      <c r="F26" s="42">
        <v>8</v>
      </c>
      <c r="G26" s="43">
        <v>30</v>
      </c>
      <c r="H26" s="44">
        <v>6</v>
      </c>
      <c r="I26" s="45">
        <f t="shared" si="0"/>
        <v>13.25</v>
      </c>
      <c r="J26" s="101">
        <v>14</v>
      </c>
      <c r="K26" s="41">
        <v>20.5</v>
      </c>
      <c r="L26" s="46">
        <v>6</v>
      </c>
      <c r="M26" s="120">
        <f t="shared" si="1"/>
        <v>10.25</v>
      </c>
      <c r="N26" s="123">
        <f t="shared" si="2"/>
        <v>6</v>
      </c>
      <c r="O26" s="47">
        <v>32.333333333333336</v>
      </c>
      <c r="P26" s="46">
        <v>4</v>
      </c>
      <c r="Q26" s="120">
        <f t="shared" si="3"/>
        <v>16.166666666666668</v>
      </c>
      <c r="R26" s="123">
        <f t="shared" si="4"/>
        <v>4</v>
      </c>
      <c r="S26" s="47">
        <v>11</v>
      </c>
      <c r="T26" s="48">
        <v>2</v>
      </c>
      <c r="U26" s="43">
        <v>11.5</v>
      </c>
      <c r="V26" s="48">
        <v>2</v>
      </c>
      <c r="W26" s="49">
        <v>15</v>
      </c>
      <c r="X26" s="46">
        <v>2</v>
      </c>
      <c r="Y26" s="120">
        <f t="shared" si="5"/>
        <v>12.5</v>
      </c>
      <c r="Z26" s="123">
        <v>6</v>
      </c>
      <c r="AA26" s="47">
        <f t="shared" si="7"/>
        <v>169.83333333333334</v>
      </c>
      <c r="AB26" s="49">
        <f t="shared" si="8"/>
        <v>13.064102564102566</v>
      </c>
      <c r="AC26" s="46">
        <v>30</v>
      </c>
      <c r="AD26" s="325" t="s">
        <v>107</v>
      </c>
    </row>
    <row r="27" spans="2:30" ht="15">
      <c r="B27" s="154">
        <v>17</v>
      </c>
      <c r="C27" s="158" t="s">
        <v>465</v>
      </c>
      <c r="D27" s="159" t="s">
        <v>215</v>
      </c>
      <c r="E27" s="41">
        <v>47.25</v>
      </c>
      <c r="F27" s="42">
        <v>8</v>
      </c>
      <c r="G27" s="43">
        <v>36</v>
      </c>
      <c r="H27" s="44">
        <v>6</v>
      </c>
      <c r="I27" s="45">
        <f t="shared" si="0"/>
        <v>13.875</v>
      </c>
      <c r="J27" s="101">
        <f>F27+H27</f>
        <v>14</v>
      </c>
      <c r="K27" s="264">
        <v>15</v>
      </c>
      <c r="L27" s="263">
        <v>0</v>
      </c>
      <c r="M27" s="52">
        <f t="shared" si="1"/>
        <v>7.5</v>
      </c>
      <c r="N27" s="146">
        <f t="shared" si="2"/>
        <v>0</v>
      </c>
      <c r="O27" s="47">
        <v>29.833333333333332</v>
      </c>
      <c r="P27" s="46">
        <v>4</v>
      </c>
      <c r="Q27" s="120">
        <f t="shared" si="3"/>
        <v>14.916666666666666</v>
      </c>
      <c r="R27" s="123">
        <f t="shared" si="4"/>
        <v>4</v>
      </c>
      <c r="S27" s="47">
        <v>10</v>
      </c>
      <c r="T27" s="48">
        <v>2</v>
      </c>
      <c r="U27" s="43">
        <v>11</v>
      </c>
      <c r="V27" s="48">
        <v>2</v>
      </c>
      <c r="W27" s="49">
        <v>20</v>
      </c>
      <c r="X27" s="46">
        <v>2</v>
      </c>
      <c r="Y27" s="120">
        <f t="shared" si="5"/>
        <v>13.666666666666666</v>
      </c>
      <c r="Z27" s="123">
        <f>T27+V27+X27</f>
        <v>6</v>
      </c>
      <c r="AA27" s="47">
        <f t="shared" si="7"/>
        <v>169.08333333333334</v>
      </c>
      <c r="AB27" s="49">
        <f t="shared" si="8"/>
        <v>13.006410256410257</v>
      </c>
      <c r="AC27" s="46">
        <v>30</v>
      </c>
      <c r="AD27" s="325" t="s">
        <v>107</v>
      </c>
    </row>
    <row r="28" spans="2:30" ht="15">
      <c r="B28" s="154">
        <v>18</v>
      </c>
      <c r="C28" s="158" t="s">
        <v>351</v>
      </c>
      <c r="D28" s="159" t="s">
        <v>89</v>
      </c>
      <c r="E28" s="41">
        <v>45</v>
      </c>
      <c r="F28" s="42">
        <v>8</v>
      </c>
      <c r="G28" s="43">
        <v>32</v>
      </c>
      <c r="H28" s="44">
        <v>6</v>
      </c>
      <c r="I28" s="45">
        <f t="shared" si="0"/>
        <v>12.833333333333334</v>
      </c>
      <c r="J28" s="101">
        <v>14</v>
      </c>
      <c r="K28" s="264">
        <v>19.5</v>
      </c>
      <c r="L28" s="263">
        <v>0</v>
      </c>
      <c r="M28" s="52">
        <f t="shared" si="1"/>
        <v>9.75</v>
      </c>
      <c r="N28" s="146">
        <f t="shared" si="2"/>
        <v>0</v>
      </c>
      <c r="O28" s="47">
        <v>28.333333333333332</v>
      </c>
      <c r="P28" s="46">
        <v>4</v>
      </c>
      <c r="Q28" s="120">
        <f t="shared" si="3"/>
        <v>14.166666666666666</v>
      </c>
      <c r="R28" s="123">
        <f t="shared" si="4"/>
        <v>4</v>
      </c>
      <c r="S28" s="47">
        <v>16</v>
      </c>
      <c r="T28" s="48">
        <v>2</v>
      </c>
      <c r="U28" s="43">
        <v>16</v>
      </c>
      <c r="V28" s="48">
        <v>2</v>
      </c>
      <c r="W28" s="49">
        <v>12</v>
      </c>
      <c r="X28" s="46">
        <v>2</v>
      </c>
      <c r="Y28" s="120">
        <f t="shared" si="5"/>
        <v>14.666666666666666</v>
      </c>
      <c r="Z28" s="123">
        <f>T28+V28+X28</f>
        <v>6</v>
      </c>
      <c r="AA28" s="47">
        <f t="shared" si="7"/>
        <v>168.83333333333331</v>
      </c>
      <c r="AB28" s="49">
        <f t="shared" si="8"/>
        <v>12.987179487179485</v>
      </c>
      <c r="AC28" s="46">
        <v>30</v>
      </c>
      <c r="AD28" s="325" t="s">
        <v>107</v>
      </c>
    </row>
    <row r="29" spans="2:30" ht="15">
      <c r="B29" s="154">
        <v>19</v>
      </c>
      <c r="C29" s="158" t="s">
        <v>421</v>
      </c>
      <c r="D29" s="159" t="s">
        <v>101</v>
      </c>
      <c r="E29" s="41">
        <v>46.5</v>
      </c>
      <c r="F29" s="42">
        <v>8</v>
      </c>
      <c r="G29" s="43">
        <v>30</v>
      </c>
      <c r="H29" s="44">
        <v>6</v>
      </c>
      <c r="I29" s="45">
        <f t="shared" si="0"/>
        <v>12.75</v>
      </c>
      <c r="J29" s="101">
        <v>14</v>
      </c>
      <c r="K29" s="264">
        <v>18.5</v>
      </c>
      <c r="L29" s="263">
        <v>0</v>
      </c>
      <c r="M29" s="52">
        <f t="shared" si="1"/>
        <v>9.25</v>
      </c>
      <c r="N29" s="146">
        <f t="shared" si="2"/>
        <v>0</v>
      </c>
      <c r="O29" s="47">
        <v>30.333333333333332</v>
      </c>
      <c r="P29" s="46">
        <v>4</v>
      </c>
      <c r="Q29" s="120">
        <f t="shared" si="3"/>
        <v>15.166666666666666</v>
      </c>
      <c r="R29" s="123">
        <f t="shared" si="4"/>
        <v>4</v>
      </c>
      <c r="S29" s="47">
        <v>14</v>
      </c>
      <c r="T29" s="48">
        <v>2</v>
      </c>
      <c r="U29" s="43">
        <v>11</v>
      </c>
      <c r="V29" s="48">
        <v>2</v>
      </c>
      <c r="W29" s="49">
        <v>18</v>
      </c>
      <c r="X29" s="46">
        <v>2</v>
      </c>
      <c r="Y29" s="120">
        <f t="shared" si="5"/>
        <v>14.333333333333334</v>
      </c>
      <c r="Z29" s="123">
        <f>T29+V29+X29</f>
        <v>6</v>
      </c>
      <c r="AA29" s="47">
        <f t="shared" si="7"/>
        <v>168.33333333333331</v>
      </c>
      <c r="AB29" s="49">
        <f t="shared" si="8"/>
        <v>12.948717948717947</v>
      </c>
      <c r="AC29" s="46">
        <v>30</v>
      </c>
      <c r="AD29" s="325" t="s">
        <v>107</v>
      </c>
    </row>
    <row r="30" spans="2:30" ht="15">
      <c r="B30" s="154">
        <v>20</v>
      </c>
      <c r="C30" s="158" t="s">
        <v>455</v>
      </c>
      <c r="D30" s="159" t="s">
        <v>456</v>
      </c>
      <c r="E30" s="41">
        <v>52.5</v>
      </c>
      <c r="F30" s="42">
        <v>8</v>
      </c>
      <c r="G30" s="205">
        <v>25.5</v>
      </c>
      <c r="H30" s="263">
        <v>0</v>
      </c>
      <c r="I30" s="45">
        <f t="shared" si="0"/>
        <v>13</v>
      </c>
      <c r="J30" s="101">
        <v>14</v>
      </c>
      <c r="K30" s="41">
        <v>22</v>
      </c>
      <c r="L30" s="46">
        <v>6</v>
      </c>
      <c r="M30" s="120">
        <f t="shared" si="1"/>
        <v>11</v>
      </c>
      <c r="N30" s="123">
        <f t="shared" si="2"/>
        <v>6</v>
      </c>
      <c r="O30" s="47">
        <v>30.666666666666668</v>
      </c>
      <c r="P30" s="46">
        <v>4</v>
      </c>
      <c r="Q30" s="120">
        <f t="shared" si="3"/>
        <v>15.333333333333334</v>
      </c>
      <c r="R30" s="123">
        <f t="shared" si="4"/>
        <v>4</v>
      </c>
      <c r="S30" s="264">
        <v>8</v>
      </c>
      <c r="T30" s="201">
        <v>0</v>
      </c>
      <c r="U30" s="43">
        <v>10</v>
      </c>
      <c r="V30" s="48">
        <v>2</v>
      </c>
      <c r="W30" s="49">
        <v>18</v>
      </c>
      <c r="X30" s="46">
        <v>2</v>
      </c>
      <c r="Y30" s="120">
        <f t="shared" si="5"/>
        <v>12</v>
      </c>
      <c r="Z30" s="123">
        <v>6</v>
      </c>
      <c r="AA30" s="47">
        <f t="shared" si="7"/>
        <v>166.66666666666666</v>
      </c>
      <c r="AB30" s="49">
        <f t="shared" si="8"/>
        <v>12.82051282051282</v>
      </c>
      <c r="AC30" s="46">
        <v>30</v>
      </c>
      <c r="AD30" s="325" t="s">
        <v>107</v>
      </c>
    </row>
    <row r="31" spans="2:30" ht="15">
      <c r="B31" s="154">
        <v>21</v>
      </c>
      <c r="C31" s="158" t="s">
        <v>389</v>
      </c>
      <c r="D31" s="159" t="s">
        <v>390</v>
      </c>
      <c r="E31" s="41">
        <v>51.75</v>
      </c>
      <c r="F31" s="42">
        <v>8</v>
      </c>
      <c r="G31" s="43">
        <v>30</v>
      </c>
      <c r="H31" s="44">
        <v>6</v>
      </c>
      <c r="I31" s="45">
        <f t="shared" si="0"/>
        <v>13.625</v>
      </c>
      <c r="J31" s="101">
        <v>14</v>
      </c>
      <c r="K31" s="41">
        <v>22.5</v>
      </c>
      <c r="L31" s="46">
        <v>6</v>
      </c>
      <c r="M31" s="120">
        <f t="shared" si="1"/>
        <v>11.25</v>
      </c>
      <c r="N31" s="123">
        <f t="shared" si="2"/>
        <v>6</v>
      </c>
      <c r="O31" s="47">
        <v>29.333333333333332</v>
      </c>
      <c r="P31" s="46">
        <v>4</v>
      </c>
      <c r="Q31" s="120">
        <f t="shared" si="3"/>
        <v>14.666666666666666</v>
      </c>
      <c r="R31" s="123">
        <f t="shared" si="4"/>
        <v>4</v>
      </c>
      <c r="S31" s="47">
        <v>11</v>
      </c>
      <c r="T31" s="48">
        <v>2</v>
      </c>
      <c r="U31" s="205">
        <v>6.5</v>
      </c>
      <c r="V31" s="201">
        <v>0</v>
      </c>
      <c r="W31" s="49">
        <v>15.5</v>
      </c>
      <c r="X31" s="46">
        <v>2</v>
      </c>
      <c r="Y31" s="120">
        <f t="shared" si="5"/>
        <v>11</v>
      </c>
      <c r="Z31" s="123">
        <v>6</v>
      </c>
      <c r="AA31" s="47">
        <f t="shared" si="7"/>
        <v>166.58333333333334</v>
      </c>
      <c r="AB31" s="49">
        <f t="shared" si="8"/>
        <v>12.814102564102566</v>
      </c>
      <c r="AC31" s="46">
        <v>30</v>
      </c>
      <c r="AD31" s="325" t="s">
        <v>107</v>
      </c>
    </row>
    <row r="32" spans="2:30" ht="15">
      <c r="B32" s="154">
        <v>22</v>
      </c>
      <c r="C32" s="158" t="s">
        <v>409</v>
      </c>
      <c r="D32" s="159" t="s">
        <v>410</v>
      </c>
      <c r="E32" s="41">
        <v>41.25</v>
      </c>
      <c r="F32" s="42">
        <v>8</v>
      </c>
      <c r="G32" s="205">
        <v>22</v>
      </c>
      <c r="H32" s="263">
        <v>0</v>
      </c>
      <c r="I32" s="45">
        <f t="shared" si="0"/>
        <v>10.541666666666666</v>
      </c>
      <c r="J32" s="101">
        <v>14</v>
      </c>
      <c r="K32" s="41">
        <v>24.5</v>
      </c>
      <c r="L32" s="46">
        <v>6</v>
      </c>
      <c r="M32" s="120">
        <f t="shared" si="1"/>
        <v>12.25</v>
      </c>
      <c r="N32" s="123">
        <f t="shared" si="2"/>
        <v>6</v>
      </c>
      <c r="O32" s="47">
        <v>31.666666666666668</v>
      </c>
      <c r="P32" s="46">
        <v>4</v>
      </c>
      <c r="Q32" s="120">
        <f t="shared" si="3"/>
        <v>15.833333333333334</v>
      </c>
      <c r="R32" s="123">
        <f t="shared" si="4"/>
        <v>4</v>
      </c>
      <c r="S32" s="47">
        <v>14</v>
      </c>
      <c r="T32" s="48">
        <v>2</v>
      </c>
      <c r="U32" s="43">
        <v>15</v>
      </c>
      <c r="V32" s="48">
        <v>2</v>
      </c>
      <c r="W32" s="49">
        <v>17.5</v>
      </c>
      <c r="X32" s="46">
        <v>2</v>
      </c>
      <c r="Y32" s="120">
        <f t="shared" si="5"/>
        <v>15.5</v>
      </c>
      <c r="Z32" s="123">
        <f>T32+V32+X32</f>
        <v>6</v>
      </c>
      <c r="AA32" s="47">
        <f t="shared" si="7"/>
        <v>165.91666666666669</v>
      </c>
      <c r="AB32" s="49">
        <f t="shared" si="8"/>
        <v>12.762820512820515</v>
      </c>
      <c r="AC32" s="46">
        <v>30</v>
      </c>
      <c r="AD32" s="325" t="s">
        <v>107</v>
      </c>
    </row>
    <row r="33" spans="2:30" ht="15">
      <c r="B33" s="154">
        <v>23</v>
      </c>
      <c r="C33" s="158" t="s">
        <v>477</v>
      </c>
      <c r="D33" s="159" t="s">
        <v>176</v>
      </c>
      <c r="E33" s="41">
        <v>42.75</v>
      </c>
      <c r="F33" s="42">
        <v>8</v>
      </c>
      <c r="G33" s="205">
        <v>26</v>
      </c>
      <c r="H33" s="263">
        <v>0</v>
      </c>
      <c r="I33" s="45">
        <f t="shared" si="0"/>
        <v>11.458333333333334</v>
      </c>
      <c r="J33" s="101">
        <v>14</v>
      </c>
      <c r="K33" s="41">
        <v>20.5</v>
      </c>
      <c r="L33" s="46">
        <v>6</v>
      </c>
      <c r="M33" s="120">
        <f t="shared" si="1"/>
        <v>10.25</v>
      </c>
      <c r="N33" s="123">
        <f t="shared" si="2"/>
        <v>6</v>
      </c>
      <c r="O33" s="47">
        <v>31.333333333333332</v>
      </c>
      <c r="P33" s="46">
        <v>4</v>
      </c>
      <c r="Q33" s="120">
        <f t="shared" si="3"/>
        <v>15.666666666666666</v>
      </c>
      <c r="R33" s="123">
        <f t="shared" si="4"/>
        <v>4</v>
      </c>
      <c r="S33" s="47">
        <v>17</v>
      </c>
      <c r="T33" s="48">
        <v>2</v>
      </c>
      <c r="U33" s="205">
        <v>7.5</v>
      </c>
      <c r="V33" s="201">
        <v>0</v>
      </c>
      <c r="W33" s="49">
        <v>17</v>
      </c>
      <c r="X33" s="46">
        <v>2</v>
      </c>
      <c r="Y33" s="120">
        <f t="shared" si="5"/>
        <v>13.833333333333334</v>
      </c>
      <c r="Z33" s="123">
        <v>6</v>
      </c>
      <c r="AA33" s="47">
        <f t="shared" si="7"/>
        <v>162.08333333333331</v>
      </c>
      <c r="AB33" s="49">
        <f t="shared" si="8"/>
        <v>12.467948717948717</v>
      </c>
      <c r="AC33" s="46">
        <v>30</v>
      </c>
      <c r="AD33" s="325" t="s">
        <v>107</v>
      </c>
    </row>
    <row r="34" spans="2:30" ht="15">
      <c r="B34" s="154">
        <v>24</v>
      </c>
      <c r="C34" s="158" t="s">
        <v>404</v>
      </c>
      <c r="D34" s="159" t="s">
        <v>228</v>
      </c>
      <c r="E34" s="41">
        <v>36</v>
      </c>
      <c r="F34" s="42">
        <v>8</v>
      </c>
      <c r="G34" s="43">
        <v>30</v>
      </c>
      <c r="H34" s="44">
        <v>6</v>
      </c>
      <c r="I34" s="45">
        <f t="shared" si="0"/>
        <v>11</v>
      </c>
      <c r="J34" s="101">
        <v>14</v>
      </c>
      <c r="K34" s="41">
        <v>25</v>
      </c>
      <c r="L34" s="46">
        <v>6</v>
      </c>
      <c r="M34" s="120">
        <f t="shared" si="1"/>
        <v>12.5</v>
      </c>
      <c r="N34" s="123">
        <f t="shared" si="2"/>
        <v>6</v>
      </c>
      <c r="O34" s="47">
        <v>31</v>
      </c>
      <c r="P34" s="46">
        <v>4</v>
      </c>
      <c r="Q34" s="120">
        <f t="shared" si="3"/>
        <v>15.5</v>
      </c>
      <c r="R34" s="123">
        <f t="shared" si="4"/>
        <v>4</v>
      </c>
      <c r="S34" s="264">
        <v>9</v>
      </c>
      <c r="T34" s="201">
        <v>0</v>
      </c>
      <c r="U34" s="43">
        <v>14.5</v>
      </c>
      <c r="V34" s="48">
        <v>2</v>
      </c>
      <c r="W34" s="49">
        <v>15</v>
      </c>
      <c r="X34" s="46">
        <v>2</v>
      </c>
      <c r="Y34" s="120">
        <f t="shared" si="5"/>
        <v>12.833333333333334</v>
      </c>
      <c r="Z34" s="123">
        <v>6</v>
      </c>
      <c r="AA34" s="47">
        <f t="shared" si="7"/>
        <v>160.5</v>
      </c>
      <c r="AB34" s="49">
        <f t="shared" si="8"/>
        <v>12.346153846153847</v>
      </c>
      <c r="AC34" s="46">
        <v>30</v>
      </c>
      <c r="AD34" s="325" t="s">
        <v>107</v>
      </c>
    </row>
    <row r="35" spans="2:30" ht="15">
      <c r="B35" s="154">
        <v>25</v>
      </c>
      <c r="C35" s="158" t="s">
        <v>469</v>
      </c>
      <c r="D35" s="159" t="s">
        <v>110</v>
      </c>
      <c r="E35" s="41">
        <v>41.25</v>
      </c>
      <c r="F35" s="42">
        <v>8</v>
      </c>
      <c r="G35" s="43">
        <v>30</v>
      </c>
      <c r="H35" s="44">
        <v>6</v>
      </c>
      <c r="I35" s="45">
        <f t="shared" si="0"/>
        <v>11.875</v>
      </c>
      <c r="J35" s="101">
        <f>F35+H35</f>
        <v>14</v>
      </c>
      <c r="K35" s="41">
        <v>24</v>
      </c>
      <c r="L35" s="46">
        <v>6</v>
      </c>
      <c r="M35" s="120">
        <f t="shared" si="1"/>
        <v>12</v>
      </c>
      <c r="N35" s="123">
        <f t="shared" si="2"/>
        <v>6</v>
      </c>
      <c r="O35" s="47">
        <v>28</v>
      </c>
      <c r="P35" s="46">
        <v>4</v>
      </c>
      <c r="Q35" s="120">
        <f t="shared" si="3"/>
        <v>14</v>
      </c>
      <c r="R35" s="123">
        <f t="shared" si="4"/>
        <v>4</v>
      </c>
      <c r="S35" s="47">
        <v>13</v>
      </c>
      <c r="T35" s="48">
        <v>2</v>
      </c>
      <c r="U35" s="43">
        <v>11</v>
      </c>
      <c r="V35" s="48">
        <v>2</v>
      </c>
      <c r="W35" s="49">
        <v>13</v>
      </c>
      <c r="X35" s="46">
        <v>2</v>
      </c>
      <c r="Y35" s="120">
        <f t="shared" si="5"/>
        <v>12.333333333333334</v>
      </c>
      <c r="Z35" s="123">
        <v>6</v>
      </c>
      <c r="AA35" s="47">
        <f t="shared" si="7"/>
        <v>160.25</v>
      </c>
      <c r="AB35" s="49">
        <f t="shared" si="8"/>
        <v>12.326923076923077</v>
      </c>
      <c r="AC35" s="46">
        <v>30</v>
      </c>
      <c r="AD35" s="325" t="s">
        <v>107</v>
      </c>
    </row>
    <row r="36" spans="2:30" ht="15">
      <c r="B36" s="154">
        <v>26</v>
      </c>
      <c r="C36" s="158" t="s">
        <v>483</v>
      </c>
      <c r="D36" s="159" t="s">
        <v>349</v>
      </c>
      <c r="E36" s="41">
        <v>49.5</v>
      </c>
      <c r="F36" s="42">
        <v>8</v>
      </c>
      <c r="G36" s="43">
        <v>30</v>
      </c>
      <c r="H36" s="44">
        <v>6</v>
      </c>
      <c r="I36" s="45">
        <f t="shared" si="0"/>
        <v>13.25</v>
      </c>
      <c r="J36" s="101">
        <v>14</v>
      </c>
      <c r="K36" s="264">
        <v>15</v>
      </c>
      <c r="L36" s="263">
        <v>0</v>
      </c>
      <c r="M36" s="52">
        <f t="shared" si="1"/>
        <v>7.5</v>
      </c>
      <c r="N36" s="146">
        <f t="shared" si="2"/>
        <v>0</v>
      </c>
      <c r="O36" s="47">
        <v>29.666666666666668</v>
      </c>
      <c r="P36" s="46">
        <v>4</v>
      </c>
      <c r="Q36" s="120">
        <f t="shared" si="3"/>
        <v>14.833333333333334</v>
      </c>
      <c r="R36" s="123">
        <f t="shared" si="4"/>
        <v>4</v>
      </c>
      <c r="S36" s="264">
        <v>5</v>
      </c>
      <c r="T36" s="201">
        <v>0</v>
      </c>
      <c r="U36" s="43">
        <v>15.5</v>
      </c>
      <c r="V36" s="48">
        <v>2</v>
      </c>
      <c r="W36" s="49">
        <v>15</v>
      </c>
      <c r="X36" s="46">
        <v>2</v>
      </c>
      <c r="Y36" s="120">
        <f t="shared" si="5"/>
        <v>11.833333333333334</v>
      </c>
      <c r="Z36" s="123">
        <v>6</v>
      </c>
      <c r="AA36" s="47">
        <f t="shared" si="7"/>
        <v>159.66666666666669</v>
      </c>
      <c r="AB36" s="49">
        <f t="shared" si="8"/>
        <v>12.282051282051283</v>
      </c>
      <c r="AC36" s="46">
        <v>30</v>
      </c>
      <c r="AD36" s="325" t="s">
        <v>107</v>
      </c>
    </row>
    <row r="37" spans="2:30" ht="15">
      <c r="B37" s="154">
        <v>27</v>
      </c>
      <c r="C37" s="158" t="s">
        <v>362</v>
      </c>
      <c r="D37" s="159" t="s">
        <v>273</v>
      </c>
      <c r="E37" s="41">
        <v>42.75</v>
      </c>
      <c r="F37" s="42">
        <v>8</v>
      </c>
      <c r="G37" s="43">
        <v>30</v>
      </c>
      <c r="H37" s="44">
        <v>6</v>
      </c>
      <c r="I37" s="45">
        <f t="shared" si="0"/>
        <v>12.125</v>
      </c>
      <c r="J37" s="101">
        <v>14</v>
      </c>
      <c r="K37" s="264">
        <v>17</v>
      </c>
      <c r="L37" s="263">
        <v>0</v>
      </c>
      <c r="M37" s="52">
        <f t="shared" si="1"/>
        <v>8.5</v>
      </c>
      <c r="N37" s="146">
        <f t="shared" si="2"/>
        <v>0</v>
      </c>
      <c r="O37" s="47">
        <v>32.333333333333336</v>
      </c>
      <c r="P37" s="46">
        <v>4</v>
      </c>
      <c r="Q37" s="120">
        <f t="shared" si="3"/>
        <v>16.166666666666668</v>
      </c>
      <c r="R37" s="123">
        <f t="shared" si="4"/>
        <v>4</v>
      </c>
      <c r="S37" s="47">
        <v>14.5</v>
      </c>
      <c r="T37" s="48">
        <v>2</v>
      </c>
      <c r="U37" s="205">
        <v>9</v>
      </c>
      <c r="V37" s="201">
        <v>0</v>
      </c>
      <c r="W37" s="49">
        <v>14</v>
      </c>
      <c r="X37" s="46">
        <v>2</v>
      </c>
      <c r="Y37" s="120">
        <f t="shared" si="5"/>
        <v>12.5</v>
      </c>
      <c r="Z37" s="123">
        <v>6</v>
      </c>
      <c r="AA37" s="47">
        <f t="shared" si="7"/>
        <v>159.58333333333334</v>
      </c>
      <c r="AB37" s="49">
        <f t="shared" si="8"/>
        <v>12.275641025641026</v>
      </c>
      <c r="AC37" s="46">
        <v>30</v>
      </c>
      <c r="AD37" s="325" t="s">
        <v>107</v>
      </c>
    </row>
    <row r="38" spans="2:30" ht="15">
      <c r="B38" s="154">
        <v>28</v>
      </c>
      <c r="C38" s="158" t="s">
        <v>439</v>
      </c>
      <c r="D38" s="159" t="s">
        <v>334</v>
      </c>
      <c r="E38" s="41">
        <v>44.25</v>
      </c>
      <c r="F38" s="42">
        <v>8</v>
      </c>
      <c r="G38" s="43">
        <v>30</v>
      </c>
      <c r="H38" s="44">
        <v>6</v>
      </c>
      <c r="I38" s="45">
        <f t="shared" si="0"/>
        <v>12.375</v>
      </c>
      <c r="J38" s="101">
        <v>14</v>
      </c>
      <c r="K38" s="264">
        <v>14.5</v>
      </c>
      <c r="L38" s="263">
        <v>0</v>
      </c>
      <c r="M38" s="52">
        <f t="shared" si="1"/>
        <v>7.25</v>
      </c>
      <c r="N38" s="146">
        <f t="shared" si="2"/>
        <v>0</v>
      </c>
      <c r="O38" s="47">
        <v>32.5</v>
      </c>
      <c r="P38" s="46">
        <v>4</v>
      </c>
      <c r="Q38" s="120">
        <f t="shared" si="3"/>
        <v>16.25</v>
      </c>
      <c r="R38" s="123">
        <f t="shared" si="4"/>
        <v>4</v>
      </c>
      <c r="S38" s="47">
        <v>10</v>
      </c>
      <c r="T38" s="48">
        <v>2</v>
      </c>
      <c r="U38" s="43">
        <v>10.5</v>
      </c>
      <c r="V38" s="48">
        <v>2</v>
      </c>
      <c r="W38" s="49">
        <v>16.5</v>
      </c>
      <c r="X38" s="46">
        <v>2</v>
      </c>
      <c r="Y38" s="120">
        <f t="shared" si="5"/>
        <v>12.333333333333334</v>
      </c>
      <c r="Z38" s="123">
        <v>6</v>
      </c>
      <c r="AA38" s="47">
        <f t="shared" si="7"/>
        <v>158.25</v>
      </c>
      <c r="AB38" s="49">
        <f t="shared" si="8"/>
        <v>12.173076923076923</v>
      </c>
      <c r="AC38" s="46">
        <v>30</v>
      </c>
      <c r="AD38" s="325" t="s">
        <v>107</v>
      </c>
    </row>
    <row r="39" spans="2:30" ht="15">
      <c r="B39" s="154">
        <v>29</v>
      </c>
      <c r="C39" s="158" t="s">
        <v>506</v>
      </c>
      <c r="D39" s="159" t="s">
        <v>87</v>
      </c>
      <c r="E39" s="41">
        <v>50.25</v>
      </c>
      <c r="F39" s="42">
        <v>8</v>
      </c>
      <c r="G39" s="205">
        <v>27.75</v>
      </c>
      <c r="H39" s="263">
        <v>0</v>
      </c>
      <c r="I39" s="45">
        <f>(E39+G39)/6</f>
        <v>13</v>
      </c>
      <c r="J39" s="101">
        <v>14</v>
      </c>
      <c r="K39" s="380">
        <v>21.5</v>
      </c>
      <c r="L39" s="382">
        <v>6</v>
      </c>
      <c r="M39" s="120">
        <f>K39/2</f>
        <v>10.75</v>
      </c>
      <c r="N39" s="123">
        <f>L39</f>
        <v>6</v>
      </c>
      <c r="O39" s="47">
        <v>28.666666666666668</v>
      </c>
      <c r="P39" s="46">
        <v>4</v>
      </c>
      <c r="Q39" s="120">
        <f>O39/2</f>
        <v>14.333333333333334</v>
      </c>
      <c r="R39" s="123">
        <f>P39</f>
        <v>4</v>
      </c>
      <c r="S39" s="264">
        <v>6.5</v>
      </c>
      <c r="T39" s="201">
        <v>0</v>
      </c>
      <c r="U39" s="43">
        <v>12.5</v>
      </c>
      <c r="V39" s="48">
        <v>2</v>
      </c>
      <c r="W39" s="49">
        <v>11</v>
      </c>
      <c r="X39" s="46">
        <v>2</v>
      </c>
      <c r="Y39" s="120">
        <f>(S39+U39+W39)/3</f>
        <v>10</v>
      </c>
      <c r="Z39" s="123">
        <v>6</v>
      </c>
      <c r="AA39" s="47">
        <f>SUM(E39+G39+K39+O39+S39+U39+W39)</f>
        <v>158.16666666666666</v>
      </c>
      <c r="AB39" s="49">
        <f>SUM(AA39/13)</f>
        <v>12.166666666666666</v>
      </c>
      <c r="AC39" s="46">
        <v>30</v>
      </c>
      <c r="AD39" s="325" t="s">
        <v>107</v>
      </c>
    </row>
    <row r="40" spans="2:30" ht="15">
      <c r="B40" s="154">
        <v>30</v>
      </c>
      <c r="C40" s="158" t="s">
        <v>453</v>
      </c>
      <c r="D40" s="159" t="s">
        <v>454</v>
      </c>
      <c r="E40" s="41">
        <v>48.75</v>
      </c>
      <c r="F40" s="42">
        <v>8</v>
      </c>
      <c r="G40" s="205">
        <v>16.5</v>
      </c>
      <c r="H40" s="263">
        <v>0</v>
      </c>
      <c r="I40" s="45">
        <f t="shared" si="0"/>
        <v>10.875</v>
      </c>
      <c r="J40" s="101">
        <v>14</v>
      </c>
      <c r="K40" s="264">
        <v>17.5</v>
      </c>
      <c r="L40" s="263">
        <v>0</v>
      </c>
      <c r="M40" s="52">
        <f t="shared" si="1"/>
        <v>8.75</v>
      </c>
      <c r="N40" s="146">
        <f t="shared" si="2"/>
        <v>0</v>
      </c>
      <c r="O40" s="47">
        <v>30.666666666666668</v>
      </c>
      <c r="P40" s="46">
        <v>4</v>
      </c>
      <c r="Q40" s="120">
        <f t="shared" si="3"/>
        <v>15.333333333333334</v>
      </c>
      <c r="R40" s="123">
        <f t="shared" si="4"/>
        <v>4</v>
      </c>
      <c r="S40" s="47">
        <v>15</v>
      </c>
      <c r="T40" s="48">
        <v>2</v>
      </c>
      <c r="U40" s="43">
        <v>12</v>
      </c>
      <c r="V40" s="48">
        <v>2</v>
      </c>
      <c r="W40" s="49">
        <v>16</v>
      </c>
      <c r="X40" s="46">
        <v>2</v>
      </c>
      <c r="Y40" s="120">
        <f t="shared" si="5"/>
        <v>14.333333333333334</v>
      </c>
      <c r="Z40" s="123">
        <f>T40+V40+X40</f>
        <v>6</v>
      </c>
      <c r="AA40" s="47">
        <f t="shared" si="7"/>
        <v>156.41666666666669</v>
      </c>
      <c r="AB40" s="49">
        <f t="shared" si="8"/>
        <v>12.032051282051283</v>
      </c>
      <c r="AC40" s="46">
        <v>30</v>
      </c>
      <c r="AD40" s="325" t="s">
        <v>107</v>
      </c>
    </row>
    <row r="41" spans="2:30" ht="15">
      <c r="B41" s="154">
        <v>31</v>
      </c>
      <c r="C41" s="158" t="s">
        <v>398</v>
      </c>
      <c r="D41" s="159" t="s">
        <v>399</v>
      </c>
      <c r="E41" s="41">
        <v>45.75</v>
      </c>
      <c r="F41" s="42">
        <v>8</v>
      </c>
      <c r="G41" s="205">
        <v>23.5</v>
      </c>
      <c r="H41" s="263">
        <v>0</v>
      </c>
      <c r="I41" s="45">
        <f t="shared" si="0"/>
        <v>11.541666666666666</v>
      </c>
      <c r="J41" s="101">
        <v>14</v>
      </c>
      <c r="K41" s="264">
        <v>15.5</v>
      </c>
      <c r="L41" s="263">
        <v>0</v>
      </c>
      <c r="M41" s="52">
        <f t="shared" si="1"/>
        <v>7.75</v>
      </c>
      <c r="N41" s="146">
        <f t="shared" si="2"/>
        <v>0</v>
      </c>
      <c r="O41" s="47">
        <v>29.333333333333332</v>
      </c>
      <c r="P41" s="46">
        <v>4</v>
      </c>
      <c r="Q41" s="120">
        <f t="shared" si="3"/>
        <v>14.666666666666666</v>
      </c>
      <c r="R41" s="123">
        <f t="shared" si="4"/>
        <v>4</v>
      </c>
      <c r="S41" s="47">
        <v>12</v>
      </c>
      <c r="T41" s="48">
        <v>2</v>
      </c>
      <c r="U41" s="43">
        <v>11</v>
      </c>
      <c r="V41" s="48">
        <v>2</v>
      </c>
      <c r="W41" s="49">
        <v>18</v>
      </c>
      <c r="X41" s="46">
        <v>2</v>
      </c>
      <c r="Y41" s="120">
        <f t="shared" si="5"/>
        <v>13.666666666666666</v>
      </c>
      <c r="Z41" s="123">
        <f>T41+V41+X41</f>
        <v>6</v>
      </c>
      <c r="AA41" s="47">
        <f t="shared" si="7"/>
        <v>155.08333333333331</v>
      </c>
      <c r="AB41" s="49">
        <f t="shared" si="8"/>
        <v>11.929487179487179</v>
      </c>
      <c r="AC41" s="46">
        <v>30</v>
      </c>
      <c r="AD41" s="325" t="s">
        <v>107</v>
      </c>
    </row>
    <row r="42" spans="2:30" ht="15">
      <c r="B42" s="154">
        <v>32</v>
      </c>
      <c r="C42" s="158" t="s">
        <v>475</v>
      </c>
      <c r="D42" s="159" t="s">
        <v>476</v>
      </c>
      <c r="E42" s="41">
        <v>48</v>
      </c>
      <c r="F42" s="42">
        <v>8</v>
      </c>
      <c r="G42" s="205">
        <v>23.5</v>
      </c>
      <c r="H42" s="263">
        <v>0</v>
      </c>
      <c r="I42" s="45">
        <f t="shared" si="0"/>
        <v>11.916666666666666</v>
      </c>
      <c r="J42" s="101">
        <v>14</v>
      </c>
      <c r="K42" s="41">
        <v>20</v>
      </c>
      <c r="L42" s="46">
        <v>6</v>
      </c>
      <c r="M42" s="120">
        <f t="shared" si="1"/>
        <v>10</v>
      </c>
      <c r="N42" s="123">
        <f t="shared" si="2"/>
        <v>6</v>
      </c>
      <c r="O42" s="47">
        <v>28</v>
      </c>
      <c r="P42" s="46">
        <v>4</v>
      </c>
      <c r="Q42" s="120">
        <f t="shared" si="3"/>
        <v>14</v>
      </c>
      <c r="R42" s="123">
        <f t="shared" si="4"/>
        <v>4</v>
      </c>
      <c r="S42" s="47">
        <v>10</v>
      </c>
      <c r="T42" s="48">
        <v>2</v>
      </c>
      <c r="U42" s="43">
        <v>10</v>
      </c>
      <c r="V42" s="48">
        <v>2</v>
      </c>
      <c r="W42" s="49">
        <v>15</v>
      </c>
      <c r="X42" s="46">
        <v>2</v>
      </c>
      <c r="Y42" s="120">
        <f t="shared" si="5"/>
        <v>11.666666666666666</v>
      </c>
      <c r="Z42" s="123">
        <v>6</v>
      </c>
      <c r="AA42" s="47">
        <f t="shared" si="7"/>
        <v>154.5</v>
      </c>
      <c r="AB42" s="49">
        <f t="shared" si="8"/>
        <v>11.884615384615385</v>
      </c>
      <c r="AC42" s="46">
        <v>30</v>
      </c>
      <c r="AD42" s="325" t="s">
        <v>107</v>
      </c>
    </row>
    <row r="43" spans="2:30" ht="15">
      <c r="B43" s="154">
        <v>33</v>
      </c>
      <c r="C43" s="158" t="s">
        <v>463</v>
      </c>
      <c r="D43" s="159" t="s">
        <v>464</v>
      </c>
      <c r="E43" s="41">
        <v>49.5</v>
      </c>
      <c r="F43" s="42">
        <v>8</v>
      </c>
      <c r="G43" s="205">
        <v>21.5</v>
      </c>
      <c r="H43" s="263">
        <v>0</v>
      </c>
      <c r="I43" s="45">
        <f t="shared" si="0"/>
        <v>11.833333333333334</v>
      </c>
      <c r="J43" s="101">
        <v>14</v>
      </c>
      <c r="K43" s="264">
        <v>13</v>
      </c>
      <c r="L43" s="263">
        <v>0</v>
      </c>
      <c r="M43" s="52">
        <f t="shared" si="1"/>
        <v>6.5</v>
      </c>
      <c r="N43" s="146">
        <f t="shared" si="2"/>
        <v>0</v>
      </c>
      <c r="O43" s="47">
        <v>29.666666666666668</v>
      </c>
      <c r="P43" s="46">
        <v>4</v>
      </c>
      <c r="Q43" s="120">
        <f t="shared" si="3"/>
        <v>14.833333333333334</v>
      </c>
      <c r="R43" s="123">
        <f t="shared" si="4"/>
        <v>4</v>
      </c>
      <c r="S43" s="47">
        <v>12</v>
      </c>
      <c r="T43" s="48">
        <v>2</v>
      </c>
      <c r="U43" s="43">
        <v>14.5</v>
      </c>
      <c r="V43" s="48">
        <v>2</v>
      </c>
      <c r="W43" s="49">
        <v>14</v>
      </c>
      <c r="X43" s="46">
        <v>2</v>
      </c>
      <c r="Y43" s="120">
        <f t="shared" si="5"/>
        <v>13.5</v>
      </c>
      <c r="Z43" s="123">
        <f>T43+V43+X43</f>
        <v>6</v>
      </c>
      <c r="AA43" s="47">
        <f t="shared" si="7"/>
        <v>154.16666666666669</v>
      </c>
      <c r="AB43" s="49">
        <f t="shared" si="8"/>
        <v>11.858974358974361</v>
      </c>
      <c r="AC43" s="46">
        <v>30</v>
      </c>
      <c r="AD43" s="325" t="s">
        <v>107</v>
      </c>
    </row>
    <row r="44" spans="2:30" ht="15">
      <c r="B44" s="154">
        <v>34</v>
      </c>
      <c r="C44" s="158" t="s">
        <v>402</v>
      </c>
      <c r="D44" s="159" t="s">
        <v>100</v>
      </c>
      <c r="E44" s="41">
        <v>45</v>
      </c>
      <c r="F44" s="42">
        <v>8</v>
      </c>
      <c r="G44" s="205">
        <v>21.5</v>
      </c>
      <c r="H44" s="263">
        <v>0</v>
      </c>
      <c r="I44" s="45">
        <f t="shared" si="0"/>
        <v>11.083333333333334</v>
      </c>
      <c r="J44" s="101">
        <v>14</v>
      </c>
      <c r="K44" s="41">
        <v>21</v>
      </c>
      <c r="L44" s="46">
        <v>6</v>
      </c>
      <c r="M44" s="120">
        <f t="shared" si="1"/>
        <v>10.5</v>
      </c>
      <c r="N44" s="123">
        <f t="shared" si="2"/>
        <v>6</v>
      </c>
      <c r="O44" s="47">
        <v>28</v>
      </c>
      <c r="P44" s="46">
        <v>4</v>
      </c>
      <c r="Q44" s="120">
        <f t="shared" si="3"/>
        <v>14</v>
      </c>
      <c r="R44" s="123">
        <f t="shared" si="4"/>
        <v>4</v>
      </c>
      <c r="S44" s="47">
        <v>12.5</v>
      </c>
      <c r="T44" s="48">
        <v>2</v>
      </c>
      <c r="U44" s="43">
        <v>12</v>
      </c>
      <c r="V44" s="48">
        <v>2</v>
      </c>
      <c r="W44" s="49">
        <v>14</v>
      </c>
      <c r="X44" s="46">
        <v>2</v>
      </c>
      <c r="Y44" s="120">
        <f t="shared" si="5"/>
        <v>12.833333333333334</v>
      </c>
      <c r="Z44" s="123">
        <f>T44+V44+X44</f>
        <v>6</v>
      </c>
      <c r="AA44" s="47">
        <f t="shared" si="7"/>
        <v>154</v>
      </c>
      <c r="AB44" s="49">
        <f t="shared" si="8"/>
        <v>11.846153846153847</v>
      </c>
      <c r="AC44" s="46">
        <v>30</v>
      </c>
      <c r="AD44" s="325" t="s">
        <v>107</v>
      </c>
    </row>
    <row r="45" spans="2:30" ht="15">
      <c r="B45" s="154">
        <v>35</v>
      </c>
      <c r="C45" s="158" t="s">
        <v>479</v>
      </c>
      <c r="D45" s="159" t="s">
        <v>329</v>
      </c>
      <c r="E45" s="41">
        <v>43.5</v>
      </c>
      <c r="F45" s="42">
        <v>8</v>
      </c>
      <c r="G45" s="205">
        <v>22.5</v>
      </c>
      <c r="H45" s="263">
        <v>0</v>
      </c>
      <c r="I45" s="45">
        <f t="shared" si="0"/>
        <v>11</v>
      </c>
      <c r="J45" s="101">
        <v>14</v>
      </c>
      <c r="K45" s="264">
        <v>19</v>
      </c>
      <c r="L45" s="263">
        <v>0</v>
      </c>
      <c r="M45" s="52">
        <f t="shared" si="1"/>
        <v>9.5</v>
      </c>
      <c r="N45" s="146">
        <f t="shared" si="2"/>
        <v>0</v>
      </c>
      <c r="O45" s="47">
        <v>32</v>
      </c>
      <c r="P45" s="46">
        <v>4</v>
      </c>
      <c r="Q45" s="120">
        <f t="shared" si="3"/>
        <v>16</v>
      </c>
      <c r="R45" s="123">
        <f t="shared" si="4"/>
        <v>4</v>
      </c>
      <c r="S45" s="47">
        <v>14.5</v>
      </c>
      <c r="T45" s="48">
        <v>2</v>
      </c>
      <c r="U45" s="205">
        <v>9</v>
      </c>
      <c r="V45" s="201">
        <v>0</v>
      </c>
      <c r="W45" s="49">
        <v>12</v>
      </c>
      <c r="X45" s="46">
        <v>2</v>
      </c>
      <c r="Y45" s="120">
        <f t="shared" si="5"/>
        <v>11.833333333333334</v>
      </c>
      <c r="Z45" s="123">
        <v>6</v>
      </c>
      <c r="AA45" s="47">
        <f t="shared" si="7"/>
        <v>152.5</v>
      </c>
      <c r="AB45" s="49">
        <f t="shared" si="8"/>
        <v>11.73076923076923</v>
      </c>
      <c r="AC45" s="46">
        <v>30</v>
      </c>
      <c r="AD45" s="325" t="s">
        <v>107</v>
      </c>
    </row>
    <row r="46" spans="2:30" ht="15">
      <c r="B46" s="154">
        <v>36</v>
      </c>
      <c r="C46" s="158" t="s">
        <v>446</v>
      </c>
      <c r="D46" s="159" t="s">
        <v>80</v>
      </c>
      <c r="E46" s="41">
        <v>40.5</v>
      </c>
      <c r="F46" s="42">
        <v>8</v>
      </c>
      <c r="G46" s="43">
        <v>33</v>
      </c>
      <c r="H46" s="44">
        <v>6</v>
      </c>
      <c r="I46" s="45">
        <f t="shared" si="0"/>
        <v>12.25</v>
      </c>
      <c r="J46" s="101">
        <v>14</v>
      </c>
      <c r="K46" s="264">
        <v>13.5</v>
      </c>
      <c r="L46" s="263">
        <v>0</v>
      </c>
      <c r="M46" s="52">
        <f t="shared" si="1"/>
        <v>6.75</v>
      </c>
      <c r="N46" s="146">
        <f t="shared" si="2"/>
        <v>0</v>
      </c>
      <c r="O46" s="47">
        <v>30.333333333333332</v>
      </c>
      <c r="P46" s="46">
        <v>4</v>
      </c>
      <c r="Q46" s="120">
        <f t="shared" si="3"/>
        <v>15.166666666666666</v>
      </c>
      <c r="R46" s="123">
        <f t="shared" si="4"/>
        <v>4</v>
      </c>
      <c r="S46" s="47">
        <v>11</v>
      </c>
      <c r="T46" s="48">
        <v>2</v>
      </c>
      <c r="U46" s="43">
        <v>14.5</v>
      </c>
      <c r="V46" s="48">
        <v>2</v>
      </c>
      <c r="W46" s="205">
        <v>8</v>
      </c>
      <c r="X46" s="263">
        <v>0</v>
      </c>
      <c r="Y46" s="120">
        <f t="shared" si="5"/>
        <v>11.166666666666666</v>
      </c>
      <c r="Z46" s="123">
        <v>6</v>
      </c>
      <c r="AA46" s="47">
        <f t="shared" si="7"/>
        <v>150.83333333333331</v>
      </c>
      <c r="AB46" s="49">
        <f t="shared" si="8"/>
        <v>11.6025641025641</v>
      </c>
      <c r="AC46" s="46">
        <v>30</v>
      </c>
      <c r="AD46" s="325" t="s">
        <v>107</v>
      </c>
    </row>
    <row r="47" spans="2:30" ht="15">
      <c r="B47" s="154">
        <v>37</v>
      </c>
      <c r="C47" s="158" t="s">
        <v>482</v>
      </c>
      <c r="D47" s="159" t="s">
        <v>80</v>
      </c>
      <c r="E47" s="41">
        <v>42.75</v>
      </c>
      <c r="F47" s="42">
        <v>8</v>
      </c>
      <c r="G47" s="205">
        <v>24</v>
      </c>
      <c r="H47" s="263">
        <v>0</v>
      </c>
      <c r="I47" s="45">
        <f t="shared" si="0"/>
        <v>11.125</v>
      </c>
      <c r="J47" s="101">
        <v>14</v>
      </c>
      <c r="K47" s="41">
        <v>20.5</v>
      </c>
      <c r="L47" s="46">
        <v>6</v>
      </c>
      <c r="M47" s="120">
        <f t="shared" si="1"/>
        <v>10.25</v>
      </c>
      <c r="N47" s="123">
        <f t="shared" si="2"/>
        <v>6</v>
      </c>
      <c r="O47" s="47">
        <v>32.333333333333336</v>
      </c>
      <c r="P47" s="46">
        <v>4</v>
      </c>
      <c r="Q47" s="120">
        <f t="shared" si="3"/>
        <v>16.166666666666668</v>
      </c>
      <c r="R47" s="123">
        <f t="shared" si="4"/>
        <v>4</v>
      </c>
      <c r="S47" s="264">
        <v>8</v>
      </c>
      <c r="T47" s="201">
        <v>0</v>
      </c>
      <c r="U47" s="43">
        <v>11.5</v>
      </c>
      <c r="V47" s="48">
        <v>2</v>
      </c>
      <c r="W47" s="49">
        <v>11</v>
      </c>
      <c r="X47" s="46">
        <v>2</v>
      </c>
      <c r="Y47" s="120">
        <f t="shared" si="5"/>
        <v>10.166666666666666</v>
      </c>
      <c r="Z47" s="123">
        <v>6</v>
      </c>
      <c r="AA47" s="47">
        <f t="shared" si="7"/>
        <v>150.08333333333334</v>
      </c>
      <c r="AB47" s="49">
        <f t="shared" si="8"/>
        <v>11.544871794871796</v>
      </c>
      <c r="AC47" s="46">
        <v>30</v>
      </c>
      <c r="AD47" s="325" t="s">
        <v>107</v>
      </c>
    </row>
    <row r="48" spans="2:30" ht="15">
      <c r="B48" s="154">
        <v>38</v>
      </c>
      <c r="C48" s="158" t="s">
        <v>358</v>
      </c>
      <c r="D48" s="159" t="s">
        <v>359</v>
      </c>
      <c r="E48" s="41">
        <v>34.5</v>
      </c>
      <c r="F48" s="42">
        <v>8</v>
      </c>
      <c r="G48" s="43">
        <v>30</v>
      </c>
      <c r="H48" s="44">
        <v>6</v>
      </c>
      <c r="I48" s="45">
        <f t="shared" si="0"/>
        <v>10.75</v>
      </c>
      <c r="J48" s="101">
        <v>14</v>
      </c>
      <c r="K48" s="264">
        <v>19.5</v>
      </c>
      <c r="L48" s="263">
        <v>0</v>
      </c>
      <c r="M48" s="52">
        <f t="shared" si="1"/>
        <v>9.75</v>
      </c>
      <c r="N48" s="146">
        <f t="shared" si="2"/>
        <v>0</v>
      </c>
      <c r="O48" s="47">
        <v>28</v>
      </c>
      <c r="P48" s="46">
        <v>4</v>
      </c>
      <c r="Q48" s="120">
        <f t="shared" si="3"/>
        <v>14</v>
      </c>
      <c r="R48" s="123">
        <f t="shared" si="4"/>
        <v>4</v>
      </c>
      <c r="S48" s="47">
        <v>11</v>
      </c>
      <c r="T48" s="48">
        <v>2</v>
      </c>
      <c r="U48" s="43">
        <v>15.5</v>
      </c>
      <c r="V48" s="48">
        <v>2</v>
      </c>
      <c r="W48" s="49">
        <v>10</v>
      </c>
      <c r="X48" s="46">
        <v>2</v>
      </c>
      <c r="Y48" s="120">
        <f t="shared" si="5"/>
        <v>12.166666666666666</v>
      </c>
      <c r="Z48" s="123">
        <v>6</v>
      </c>
      <c r="AA48" s="47">
        <f t="shared" si="7"/>
        <v>148.5</v>
      </c>
      <c r="AB48" s="49">
        <f t="shared" si="8"/>
        <v>11.423076923076923</v>
      </c>
      <c r="AC48" s="46">
        <v>30</v>
      </c>
      <c r="AD48" s="325" t="s">
        <v>107</v>
      </c>
    </row>
    <row r="49" spans="2:30" ht="15">
      <c r="B49" s="154">
        <v>39</v>
      </c>
      <c r="C49" s="158" t="s">
        <v>379</v>
      </c>
      <c r="D49" s="159" t="s">
        <v>77</v>
      </c>
      <c r="E49" s="41">
        <v>34.5</v>
      </c>
      <c r="F49" s="42">
        <v>8</v>
      </c>
      <c r="G49" s="43">
        <v>30</v>
      </c>
      <c r="H49" s="44">
        <v>6</v>
      </c>
      <c r="I49" s="45">
        <f t="shared" si="0"/>
        <v>10.75</v>
      </c>
      <c r="J49" s="101">
        <v>14</v>
      </c>
      <c r="K49" s="264">
        <v>16</v>
      </c>
      <c r="L49" s="263">
        <v>0</v>
      </c>
      <c r="M49" s="52">
        <f t="shared" si="1"/>
        <v>8</v>
      </c>
      <c r="N49" s="146">
        <f t="shared" si="2"/>
        <v>0</v>
      </c>
      <c r="O49" s="47">
        <v>30.666666666666668</v>
      </c>
      <c r="P49" s="46">
        <v>4</v>
      </c>
      <c r="Q49" s="120">
        <f t="shared" si="3"/>
        <v>15.333333333333334</v>
      </c>
      <c r="R49" s="123">
        <f t="shared" si="4"/>
        <v>4</v>
      </c>
      <c r="S49" s="47">
        <v>12</v>
      </c>
      <c r="T49" s="48">
        <v>2</v>
      </c>
      <c r="U49" s="205">
        <v>8</v>
      </c>
      <c r="V49" s="201">
        <v>0</v>
      </c>
      <c r="W49" s="49">
        <v>17</v>
      </c>
      <c r="X49" s="46">
        <v>2</v>
      </c>
      <c r="Y49" s="120">
        <f t="shared" si="5"/>
        <v>12.333333333333334</v>
      </c>
      <c r="Z49" s="123">
        <v>6</v>
      </c>
      <c r="AA49" s="47">
        <f t="shared" si="7"/>
        <v>148.16666666666669</v>
      </c>
      <c r="AB49" s="49">
        <f t="shared" si="8"/>
        <v>11.3974358974359</v>
      </c>
      <c r="AC49" s="46">
        <v>30</v>
      </c>
      <c r="AD49" s="325" t="s">
        <v>107</v>
      </c>
    </row>
    <row r="50" spans="2:30" ht="15">
      <c r="B50" s="154">
        <v>40</v>
      </c>
      <c r="C50" s="158" t="s">
        <v>370</v>
      </c>
      <c r="D50" s="159" t="s">
        <v>85</v>
      </c>
      <c r="E50" s="41">
        <v>42</v>
      </c>
      <c r="F50" s="42">
        <v>8</v>
      </c>
      <c r="G50" s="43">
        <v>30</v>
      </c>
      <c r="H50" s="44">
        <v>6</v>
      </c>
      <c r="I50" s="45">
        <f t="shared" si="0"/>
        <v>12</v>
      </c>
      <c r="J50" s="101">
        <v>14</v>
      </c>
      <c r="K50" s="264">
        <v>14.5</v>
      </c>
      <c r="L50" s="263">
        <v>0</v>
      </c>
      <c r="M50" s="52">
        <f t="shared" si="1"/>
        <v>7.25</v>
      </c>
      <c r="N50" s="146">
        <f t="shared" si="2"/>
        <v>0</v>
      </c>
      <c r="O50" s="47">
        <v>28.666666666666668</v>
      </c>
      <c r="P50" s="46">
        <v>4</v>
      </c>
      <c r="Q50" s="120">
        <f t="shared" si="3"/>
        <v>14.333333333333334</v>
      </c>
      <c r="R50" s="123">
        <f t="shared" si="4"/>
        <v>4</v>
      </c>
      <c r="S50" s="47">
        <v>10</v>
      </c>
      <c r="T50" s="48">
        <v>2</v>
      </c>
      <c r="U50" s="43">
        <v>11</v>
      </c>
      <c r="V50" s="48">
        <v>2</v>
      </c>
      <c r="W50" s="49">
        <v>12</v>
      </c>
      <c r="X50" s="46">
        <v>2</v>
      </c>
      <c r="Y50" s="120">
        <f t="shared" si="5"/>
        <v>11</v>
      </c>
      <c r="Z50" s="123">
        <v>6</v>
      </c>
      <c r="AA50" s="47">
        <f t="shared" si="7"/>
        <v>148.16666666666669</v>
      </c>
      <c r="AB50" s="49">
        <f t="shared" si="8"/>
        <v>11.3974358974359</v>
      </c>
      <c r="AC50" s="46">
        <v>30</v>
      </c>
      <c r="AD50" s="325" t="s">
        <v>107</v>
      </c>
    </row>
    <row r="51" spans="2:30" ht="15">
      <c r="B51" s="154">
        <v>41</v>
      </c>
      <c r="C51" s="158" t="s">
        <v>360</v>
      </c>
      <c r="D51" s="159" t="s">
        <v>77</v>
      </c>
      <c r="E51" s="41">
        <v>30.75</v>
      </c>
      <c r="F51" s="42">
        <v>8</v>
      </c>
      <c r="G51" s="43">
        <v>30</v>
      </c>
      <c r="H51" s="44">
        <v>6</v>
      </c>
      <c r="I51" s="45">
        <f t="shared" si="0"/>
        <v>10.125</v>
      </c>
      <c r="J51" s="101">
        <v>14</v>
      </c>
      <c r="K51" s="264">
        <v>16.5</v>
      </c>
      <c r="L51" s="263">
        <v>0</v>
      </c>
      <c r="M51" s="52">
        <f t="shared" si="1"/>
        <v>8.25</v>
      </c>
      <c r="N51" s="146">
        <f t="shared" si="2"/>
        <v>0</v>
      </c>
      <c r="O51" s="47">
        <v>30.333333333333332</v>
      </c>
      <c r="P51" s="46">
        <v>4</v>
      </c>
      <c r="Q51" s="120">
        <f t="shared" si="3"/>
        <v>15.166666666666666</v>
      </c>
      <c r="R51" s="123">
        <f t="shared" si="4"/>
        <v>4</v>
      </c>
      <c r="S51" s="47">
        <v>10</v>
      </c>
      <c r="T51" s="48">
        <v>2</v>
      </c>
      <c r="U51" s="43">
        <v>11.5</v>
      </c>
      <c r="V51" s="48">
        <v>2</v>
      </c>
      <c r="W51" s="49">
        <v>18.5</v>
      </c>
      <c r="X51" s="46">
        <v>2</v>
      </c>
      <c r="Y51" s="120">
        <f t="shared" si="5"/>
        <v>13.333333333333334</v>
      </c>
      <c r="Z51" s="123">
        <f>T51+V51+X51</f>
        <v>6</v>
      </c>
      <c r="AA51" s="47">
        <f t="shared" si="7"/>
        <v>147.58333333333331</v>
      </c>
      <c r="AB51" s="49">
        <f t="shared" si="8"/>
        <v>11.3525641025641</v>
      </c>
      <c r="AC51" s="46">
        <v>30</v>
      </c>
      <c r="AD51" s="325" t="s">
        <v>107</v>
      </c>
    </row>
    <row r="52" spans="2:30" ht="15">
      <c r="B52" s="154">
        <v>42</v>
      </c>
      <c r="C52" s="158" t="s">
        <v>430</v>
      </c>
      <c r="D52" s="159" t="s">
        <v>80</v>
      </c>
      <c r="E52" s="264">
        <v>28.5</v>
      </c>
      <c r="F52" s="201">
        <v>0</v>
      </c>
      <c r="G52" s="43">
        <v>37.5</v>
      </c>
      <c r="H52" s="44">
        <v>6</v>
      </c>
      <c r="I52" s="45">
        <f t="shared" si="0"/>
        <v>11</v>
      </c>
      <c r="J52" s="101">
        <v>14</v>
      </c>
      <c r="K52" s="264">
        <v>10.5</v>
      </c>
      <c r="L52" s="263">
        <v>0</v>
      </c>
      <c r="M52" s="52">
        <f t="shared" si="1"/>
        <v>5.25</v>
      </c>
      <c r="N52" s="146">
        <f t="shared" si="2"/>
        <v>0</v>
      </c>
      <c r="O52" s="47">
        <v>29.333333333333332</v>
      </c>
      <c r="P52" s="46">
        <v>4</v>
      </c>
      <c r="Q52" s="120">
        <f t="shared" si="3"/>
        <v>14.666666666666666</v>
      </c>
      <c r="R52" s="123">
        <f t="shared" si="4"/>
        <v>4</v>
      </c>
      <c r="S52" s="47">
        <v>12</v>
      </c>
      <c r="T52" s="48">
        <v>2</v>
      </c>
      <c r="U52" s="43">
        <v>10</v>
      </c>
      <c r="V52" s="48">
        <v>2</v>
      </c>
      <c r="W52" s="49">
        <v>19</v>
      </c>
      <c r="X52" s="46">
        <v>2</v>
      </c>
      <c r="Y52" s="120">
        <f t="shared" si="5"/>
        <v>13.666666666666666</v>
      </c>
      <c r="Z52" s="123">
        <f>T52+V52+X52</f>
        <v>6</v>
      </c>
      <c r="AA52" s="47">
        <f t="shared" si="7"/>
        <v>146.83333333333331</v>
      </c>
      <c r="AB52" s="49">
        <f t="shared" si="8"/>
        <v>11.294871794871794</v>
      </c>
      <c r="AC52" s="46">
        <v>30</v>
      </c>
      <c r="AD52" s="325" t="s">
        <v>107</v>
      </c>
    </row>
    <row r="53" spans="2:30" ht="15">
      <c r="B53" s="154">
        <v>43</v>
      </c>
      <c r="C53" s="158" t="s">
        <v>369</v>
      </c>
      <c r="D53" s="159" t="s">
        <v>80</v>
      </c>
      <c r="E53" s="41">
        <v>35.25</v>
      </c>
      <c r="F53" s="42">
        <v>8</v>
      </c>
      <c r="G53" s="43">
        <v>31.5</v>
      </c>
      <c r="H53" s="44">
        <v>6</v>
      </c>
      <c r="I53" s="45">
        <f t="shared" si="0"/>
        <v>11.125</v>
      </c>
      <c r="J53" s="101">
        <v>14</v>
      </c>
      <c r="K53" s="264">
        <v>8.5</v>
      </c>
      <c r="L53" s="263">
        <v>0</v>
      </c>
      <c r="M53" s="52">
        <f t="shared" si="1"/>
        <v>4.25</v>
      </c>
      <c r="N53" s="146">
        <f t="shared" si="2"/>
        <v>0</v>
      </c>
      <c r="O53" s="47">
        <v>32</v>
      </c>
      <c r="P53" s="46">
        <v>4</v>
      </c>
      <c r="Q53" s="120">
        <f t="shared" si="3"/>
        <v>16</v>
      </c>
      <c r="R53" s="123">
        <f t="shared" si="4"/>
        <v>4</v>
      </c>
      <c r="S53" s="47">
        <v>12.5</v>
      </c>
      <c r="T53" s="48">
        <v>2</v>
      </c>
      <c r="U53" s="43">
        <v>12.5</v>
      </c>
      <c r="V53" s="48">
        <v>2</v>
      </c>
      <c r="W53" s="49">
        <v>14.5</v>
      </c>
      <c r="X53" s="46">
        <v>2</v>
      </c>
      <c r="Y53" s="120">
        <f t="shared" si="5"/>
        <v>13.166666666666666</v>
      </c>
      <c r="Z53" s="123">
        <f>T53+V53+X53</f>
        <v>6</v>
      </c>
      <c r="AA53" s="47">
        <f t="shared" si="7"/>
        <v>146.75</v>
      </c>
      <c r="AB53" s="49">
        <f t="shared" si="8"/>
        <v>11.288461538461538</v>
      </c>
      <c r="AC53" s="46">
        <v>30</v>
      </c>
      <c r="AD53" s="325" t="s">
        <v>107</v>
      </c>
    </row>
    <row r="54" spans="2:30" ht="15">
      <c r="B54" s="154">
        <v>44</v>
      </c>
      <c r="C54" s="158" t="s">
        <v>470</v>
      </c>
      <c r="D54" s="159" t="s">
        <v>471</v>
      </c>
      <c r="E54" s="41">
        <v>36</v>
      </c>
      <c r="F54" s="42">
        <v>8</v>
      </c>
      <c r="G54" s="43">
        <v>30</v>
      </c>
      <c r="H54" s="44">
        <v>6</v>
      </c>
      <c r="I54" s="45">
        <f t="shared" si="0"/>
        <v>11</v>
      </c>
      <c r="J54" s="101">
        <v>14</v>
      </c>
      <c r="K54" s="264">
        <v>12</v>
      </c>
      <c r="L54" s="263">
        <v>0</v>
      </c>
      <c r="M54" s="52">
        <f t="shared" si="1"/>
        <v>6</v>
      </c>
      <c r="N54" s="146">
        <f t="shared" si="2"/>
        <v>0</v>
      </c>
      <c r="O54" s="47">
        <v>31</v>
      </c>
      <c r="P54" s="46">
        <v>4</v>
      </c>
      <c r="Q54" s="120">
        <f t="shared" si="3"/>
        <v>15.5</v>
      </c>
      <c r="R54" s="123">
        <f t="shared" si="4"/>
        <v>4</v>
      </c>
      <c r="S54" s="264">
        <v>8.5</v>
      </c>
      <c r="T54" s="201">
        <v>0</v>
      </c>
      <c r="U54" s="43">
        <v>11.5</v>
      </c>
      <c r="V54" s="48">
        <v>2</v>
      </c>
      <c r="W54" s="49">
        <v>17</v>
      </c>
      <c r="X54" s="46">
        <v>2</v>
      </c>
      <c r="Y54" s="120">
        <f t="shared" si="5"/>
        <v>12.333333333333334</v>
      </c>
      <c r="Z54" s="123">
        <v>6</v>
      </c>
      <c r="AA54" s="47">
        <f t="shared" si="7"/>
        <v>146</v>
      </c>
      <c r="AB54" s="49">
        <f t="shared" si="8"/>
        <v>11.23076923076923</v>
      </c>
      <c r="AC54" s="46">
        <v>30</v>
      </c>
      <c r="AD54" s="325" t="s">
        <v>107</v>
      </c>
    </row>
    <row r="55" spans="2:30" ht="15">
      <c r="B55" s="154">
        <v>45</v>
      </c>
      <c r="C55" s="158" t="s">
        <v>466</v>
      </c>
      <c r="D55" s="159" t="s">
        <v>467</v>
      </c>
      <c r="E55" s="41">
        <v>32.25</v>
      </c>
      <c r="F55" s="42">
        <v>8</v>
      </c>
      <c r="G55" s="205">
        <v>25</v>
      </c>
      <c r="H55" s="263">
        <v>0</v>
      </c>
      <c r="I55" s="52">
        <f t="shared" si="0"/>
        <v>9.541666666666666</v>
      </c>
      <c r="J55" s="146">
        <f>F55+H55</f>
        <v>8</v>
      </c>
      <c r="K55" s="41">
        <v>22</v>
      </c>
      <c r="L55" s="46">
        <v>6</v>
      </c>
      <c r="M55" s="120">
        <f t="shared" si="1"/>
        <v>11</v>
      </c>
      <c r="N55" s="123">
        <f t="shared" si="2"/>
        <v>6</v>
      </c>
      <c r="O55" s="47">
        <v>29.333333333333332</v>
      </c>
      <c r="P55" s="46">
        <v>4</v>
      </c>
      <c r="Q55" s="120">
        <f t="shared" si="3"/>
        <v>14.666666666666666</v>
      </c>
      <c r="R55" s="123">
        <f t="shared" si="4"/>
        <v>4</v>
      </c>
      <c r="S55" s="47">
        <v>13</v>
      </c>
      <c r="T55" s="48">
        <v>2</v>
      </c>
      <c r="U55" s="205">
        <v>6.5</v>
      </c>
      <c r="V55" s="201">
        <v>0</v>
      </c>
      <c r="W55" s="49">
        <v>17.5</v>
      </c>
      <c r="X55" s="46">
        <v>2</v>
      </c>
      <c r="Y55" s="120">
        <f t="shared" si="5"/>
        <v>12.333333333333334</v>
      </c>
      <c r="Z55" s="123">
        <v>6</v>
      </c>
      <c r="AA55" s="47">
        <f t="shared" si="7"/>
        <v>145.58333333333331</v>
      </c>
      <c r="AB55" s="49">
        <f t="shared" si="8"/>
        <v>11.198717948717947</v>
      </c>
      <c r="AC55" s="46">
        <v>30</v>
      </c>
      <c r="AD55" s="325" t="s">
        <v>107</v>
      </c>
    </row>
    <row r="56" spans="2:30" ht="15">
      <c r="B56" s="154">
        <v>46</v>
      </c>
      <c r="C56" s="158" t="s">
        <v>449</v>
      </c>
      <c r="D56" s="159" t="s">
        <v>89</v>
      </c>
      <c r="E56" s="41">
        <v>36</v>
      </c>
      <c r="F56" s="42">
        <v>8</v>
      </c>
      <c r="G56" s="205">
        <v>20</v>
      </c>
      <c r="H56" s="263">
        <v>0</v>
      </c>
      <c r="I56" s="52">
        <f t="shared" si="0"/>
        <v>9.333333333333334</v>
      </c>
      <c r="J56" s="146">
        <f>F56+H56</f>
        <v>8</v>
      </c>
      <c r="K56" s="41">
        <v>25</v>
      </c>
      <c r="L56" s="46">
        <v>6</v>
      </c>
      <c r="M56" s="120">
        <f t="shared" si="1"/>
        <v>12.5</v>
      </c>
      <c r="N56" s="123">
        <f t="shared" si="2"/>
        <v>6</v>
      </c>
      <c r="O56" s="47">
        <v>27.833333333333332</v>
      </c>
      <c r="P56" s="46">
        <v>4</v>
      </c>
      <c r="Q56" s="120">
        <f t="shared" si="3"/>
        <v>13.916666666666666</v>
      </c>
      <c r="R56" s="123">
        <f t="shared" si="4"/>
        <v>4</v>
      </c>
      <c r="S56" s="47">
        <v>11</v>
      </c>
      <c r="T56" s="48">
        <v>2</v>
      </c>
      <c r="U56" s="43">
        <v>11</v>
      </c>
      <c r="V56" s="48">
        <v>2</v>
      </c>
      <c r="W56" s="49">
        <v>14.5</v>
      </c>
      <c r="X56" s="46">
        <v>2</v>
      </c>
      <c r="Y56" s="120">
        <f t="shared" si="5"/>
        <v>12.166666666666666</v>
      </c>
      <c r="Z56" s="123">
        <v>6</v>
      </c>
      <c r="AA56" s="47">
        <f t="shared" si="7"/>
        <v>145.33333333333331</v>
      </c>
      <c r="AB56" s="49">
        <f t="shared" si="8"/>
        <v>11.179487179487179</v>
      </c>
      <c r="AC56" s="46">
        <v>30</v>
      </c>
      <c r="AD56" s="325" t="s">
        <v>107</v>
      </c>
    </row>
    <row r="57" spans="2:30" ht="15">
      <c r="B57" s="154">
        <v>47</v>
      </c>
      <c r="C57" s="158" t="s">
        <v>346</v>
      </c>
      <c r="D57" s="159" t="s">
        <v>77</v>
      </c>
      <c r="E57" s="41">
        <v>43.5</v>
      </c>
      <c r="F57" s="42">
        <v>8</v>
      </c>
      <c r="G57" s="205">
        <v>23</v>
      </c>
      <c r="H57" s="263">
        <v>0</v>
      </c>
      <c r="I57" s="45">
        <f t="shared" si="0"/>
        <v>11.083333333333334</v>
      </c>
      <c r="J57" s="101">
        <v>14</v>
      </c>
      <c r="K57" s="264">
        <v>11</v>
      </c>
      <c r="L57" s="263">
        <v>0</v>
      </c>
      <c r="M57" s="52">
        <f t="shared" si="1"/>
        <v>5.5</v>
      </c>
      <c r="N57" s="146">
        <f t="shared" si="2"/>
        <v>0</v>
      </c>
      <c r="O57" s="47">
        <v>30.666666666666668</v>
      </c>
      <c r="P57" s="46">
        <v>4</v>
      </c>
      <c r="Q57" s="120">
        <f t="shared" si="3"/>
        <v>15.333333333333334</v>
      </c>
      <c r="R57" s="123">
        <f t="shared" si="4"/>
        <v>4</v>
      </c>
      <c r="S57" s="47">
        <v>11</v>
      </c>
      <c r="T57" s="48">
        <v>2</v>
      </c>
      <c r="U57" s="43">
        <v>14</v>
      </c>
      <c r="V57" s="48">
        <v>2</v>
      </c>
      <c r="W57" s="49">
        <v>12</v>
      </c>
      <c r="X57" s="46">
        <v>2</v>
      </c>
      <c r="Y57" s="120">
        <f t="shared" si="5"/>
        <v>12.333333333333334</v>
      </c>
      <c r="Z57" s="123">
        <v>6</v>
      </c>
      <c r="AA57" s="47">
        <f t="shared" si="7"/>
        <v>145.16666666666669</v>
      </c>
      <c r="AB57" s="49">
        <f t="shared" si="8"/>
        <v>11.166666666666668</v>
      </c>
      <c r="AC57" s="46">
        <v>30</v>
      </c>
      <c r="AD57" s="325" t="s">
        <v>107</v>
      </c>
    </row>
    <row r="58" spans="2:30" ht="15">
      <c r="B58" s="154">
        <v>48</v>
      </c>
      <c r="C58" s="158" t="s">
        <v>473</v>
      </c>
      <c r="D58" s="159" t="s">
        <v>95</v>
      </c>
      <c r="E58" s="264">
        <v>24</v>
      </c>
      <c r="F58" s="201">
        <v>0</v>
      </c>
      <c r="G58" s="205">
        <v>24.25</v>
      </c>
      <c r="H58" s="263">
        <v>0</v>
      </c>
      <c r="I58" s="52">
        <f t="shared" si="0"/>
        <v>8.041666666666666</v>
      </c>
      <c r="J58" s="146">
        <f>F58+H58</f>
        <v>0</v>
      </c>
      <c r="K58" s="41">
        <v>23</v>
      </c>
      <c r="L58" s="46">
        <v>6</v>
      </c>
      <c r="M58" s="120">
        <f t="shared" si="1"/>
        <v>11.5</v>
      </c>
      <c r="N58" s="123">
        <f t="shared" si="2"/>
        <v>6</v>
      </c>
      <c r="O58" s="47">
        <v>29</v>
      </c>
      <c r="P58" s="46">
        <v>4</v>
      </c>
      <c r="Q58" s="120">
        <f t="shared" si="3"/>
        <v>14.5</v>
      </c>
      <c r="R58" s="123">
        <f t="shared" si="4"/>
        <v>4</v>
      </c>
      <c r="S58" s="47">
        <v>14.5</v>
      </c>
      <c r="T58" s="48">
        <v>2</v>
      </c>
      <c r="U58" s="43">
        <v>10</v>
      </c>
      <c r="V58" s="48">
        <v>2</v>
      </c>
      <c r="W58" s="49">
        <v>19</v>
      </c>
      <c r="X58" s="46">
        <v>2</v>
      </c>
      <c r="Y58" s="120">
        <f t="shared" si="5"/>
        <v>14.5</v>
      </c>
      <c r="Z58" s="123">
        <f>T58+V58+X58</f>
        <v>6</v>
      </c>
      <c r="AA58" s="47">
        <f t="shared" si="7"/>
        <v>143.75</v>
      </c>
      <c r="AB58" s="49">
        <f t="shared" si="8"/>
        <v>11.057692307692308</v>
      </c>
      <c r="AC58" s="46">
        <v>30</v>
      </c>
      <c r="AD58" s="325" t="s">
        <v>107</v>
      </c>
    </row>
    <row r="59" spans="2:30" ht="15">
      <c r="B59" s="154">
        <v>49</v>
      </c>
      <c r="C59" s="158" t="s">
        <v>353</v>
      </c>
      <c r="D59" s="159" t="s">
        <v>77</v>
      </c>
      <c r="E59" s="41">
        <v>32.25</v>
      </c>
      <c r="F59" s="42">
        <v>8</v>
      </c>
      <c r="G59" s="205">
        <v>25.5</v>
      </c>
      <c r="H59" s="263">
        <v>0</v>
      </c>
      <c r="I59" s="52">
        <f t="shared" si="0"/>
        <v>9.625</v>
      </c>
      <c r="J59" s="146">
        <f>F59+H59</f>
        <v>8</v>
      </c>
      <c r="K59" s="264">
        <v>17</v>
      </c>
      <c r="L59" s="263">
        <v>0</v>
      </c>
      <c r="M59" s="52">
        <f t="shared" si="1"/>
        <v>8.5</v>
      </c>
      <c r="N59" s="146">
        <f t="shared" si="2"/>
        <v>0</v>
      </c>
      <c r="O59" s="47">
        <v>25</v>
      </c>
      <c r="P59" s="46">
        <v>4</v>
      </c>
      <c r="Q59" s="120">
        <f t="shared" si="3"/>
        <v>12.5</v>
      </c>
      <c r="R59" s="123">
        <f t="shared" si="4"/>
        <v>4</v>
      </c>
      <c r="S59" s="47">
        <v>18</v>
      </c>
      <c r="T59" s="48">
        <v>2</v>
      </c>
      <c r="U59" s="43">
        <v>12.5</v>
      </c>
      <c r="V59" s="48">
        <v>2</v>
      </c>
      <c r="W59" s="49">
        <v>13</v>
      </c>
      <c r="X59" s="46">
        <v>2</v>
      </c>
      <c r="Y59" s="120">
        <f t="shared" si="5"/>
        <v>14.5</v>
      </c>
      <c r="Z59" s="123">
        <f>T59+V59+X59</f>
        <v>6</v>
      </c>
      <c r="AA59" s="47">
        <f t="shared" si="7"/>
        <v>143.25</v>
      </c>
      <c r="AB59" s="49">
        <f t="shared" si="8"/>
        <v>11.01923076923077</v>
      </c>
      <c r="AC59" s="46">
        <v>30</v>
      </c>
      <c r="AD59" s="325" t="s">
        <v>107</v>
      </c>
    </row>
    <row r="60" spans="2:30" ht="15">
      <c r="B60" s="154">
        <v>50</v>
      </c>
      <c r="C60" s="158" t="s">
        <v>400</v>
      </c>
      <c r="D60" s="159" t="s">
        <v>401</v>
      </c>
      <c r="E60" s="41">
        <v>30</v>
      </c>
      <c r="F60" s="42">
        <v>8</v>
      </c>
      <c r="G60" s="43">
        <v>30</v>
      </c>
      <c r="H60" s="44">
        <v>6</v>
      </c>
      <c r="I60" s="45">
        <f t="shared" si="0"/>
        <v>10</v>
      </c>
      <c r="J60" s="101">
        <f>F60+H60</f>
        <v>14</v>
      </c>
      <c r="K60" s="264">
        <v>18.5</v>
      </c>
      <c r="L60" s="263">
        <v>0</v>
      </c>
      <c r="M60" s="52">
        <f t="shared" si="1"/>
        <v>9.25</v>
      </c>
      <c r="N60" s="146">
        <f t="shared" si="2"/>
        <v>0</v>
      </c>
      <c r="O60" s="47">
        <v>29.333333333333332</v>
      </c>
      <c r="P60" s="46">
        <v>4</v>
      </c>
      <c r="Q60" s="120">
        <f t="shared" si="3"/>
        <v>14.666666666666666</v>
      </c>
      <c r="R60" s="123">
        <f t="shared" si="4"/>
        <v>4</v>
      </c>
      <c r="S60" s="47">
        <v>13</v>
      </c>
      <c r="T60" s="48">
        <v>2</v>
      </c>
      <c r="U60" s="205">
        <v>6.5</v>
      </c>
      <c r="V60" s="201">
        <v>0</v>
      </c>
      <c r="W60" s="49">
        <v>14</v>
      </c>
      <c r="X60" s="46">
        <v>2</v>
      </c>
      <c r="Y60" s="120">
        <f t="shared" si="5"/>
        <v>11.166666666666666</v>
      </c>
      <c r="Z60" s="123">
        <v>6</v>
      </c>
      <c r="AA60" s="47">
        <f t="shared" si="7"/>
        <v>141.33333333333331</v>
      </c>
      <c r="AB60" s="49">
        <f t="shared" si="8"/>
        <v>10.87179487179487</v>
      </c>
      <c r="AC60" s="46">
        <v>30</v>
      </c>
      <c r="AD60" s="325" t="s">
        <v>107</v>
      </c>
    </row>
    <row r="61" spans="2:30" ht="15">
      <c r="B61" s="154">
        <v>51</v>
      </c>
      <c r="C61" s="158" t="s">
        <v>392</v>
      </c>
      <c r="D61" s="159" t="s">
        <v>393</v>
      </c>
      <c r="E61" s="41">
        <v>30.75</v>
      </c>
      <c r="F61" s="42">
        <v>8</v>
      </c>
      <c r="G61" s="205">
        <v>24</v>
      </c>
      <c r="H61" s="263">
        <v>0</v>
      </c>
      <c r="I61" s="52">
        <f t="shared" si="0"/>
        <v>9.125</v>
      </c>
      <c r="J61" s="146">
        <f>F61+H61</f>
        <v>8</v>
      </c>
      <c r="K61" s="41">
        <v>21.5</v>
      </c>
      <c r="L61" s="46">
        <v>6</v>
      </c>
      <c r="M61" s="120">
        <f t="shared" si="1"/>
        <v>10.75</v>
      </c>
      <c r="N61" s="123">
        <f t="shared" si="2"/>
        <v>6</v>
      </c>
      <c r="O61" s="47">
        <v>26.666666666666668</v>
      </c>
      <c r="P61" s="46">
        <v>4</v>
      </c>
      <c r="Q61" s="120">
        <f t="shared" si="3"/>
        <v>13.333333333333334</v>
      </c>
      <c r="R61" s="123">
        <f t="shared" si="4"/>
        <v>4</v>
      </c>
      <c r="S61" s="47">
        <v>13</v>
      </c>
      <c r="T61" s="48">
        <v>2</v>
      </c>
      <c r="U61" s="205">
        <v>6.5</v>
      </c>
      <c r="V61" s="201">
        <v>0</v>
      </c>
      <c r="W61" s="49">
        <v>18</v>
      </c>
      <c r="X61" s="46">
        <v>2</v>
      </c>
      <c r="Y61" s="120">
        <f t="shared" si="5"/>
        <v>12.5</v>
      </c>
      <c r="Z61" s="123">
        <v>6</v>
      </c>
      <c r="AA61" s="47">
        <f t="shared" si="7"/>
        <v>140.41666666666669</v>
      </c>
      <c r="AB61" s="49">
        <f t="shared" si="8"/>
        <v>10.801282051282053</v>
      </c>
      <c r="AC61" s="46">
        <v>30</v>
      </c>
      <c r="AD61" s="325" t="s">
        <v>107</v>
      </c>
    </row>
    <row r="62" spans="2:30" ht="15">
      <c r="B62" s="154">
        <v>52</v>
      </c>
      <c r="C62" s="158" t="s">
        <v>385</v>
      </c>
      <c r="D62" s="159" t="s">
        <v>386</v>
      </c>
      <c r="E62" s="41">
        <v>45.75</v>
      </c>
      <c r="F62" s="42">
        <v>8</v>
      </c>
      <c r="G62" s="43">
        <v>30</v>
      </c>
      <c r="H62" s="44">
        <v>6</v>
      </c>
      <c r="I62" s="45">
        <f t="shared" si="0"/>
        <v>12.625</v>
      </c>
      <c r="J62" s="101">
        <v>14</v>
      </c>
      <c r="K62" s="264">
        <v>11</v>
      </c>
      <c r="L62" s="263">
        <v>0</v>
      </c>
      <c r="M62" s="52">
        <f t="shared" si="1"/>
        <v>5.5</v>
      </c>
      <c r="N62" s="146">
        <f t="shared" si="2"/>
        <v>0</v>
      </c>
      <c r="O62" s="47">
        <v>23.666666666666668</v>
      </c>
      <c r="P62" s="46">
        <v>4</v>
      </c>
      <c r="Q62" s="120">
        <f t="shared" si="3"/>
        <v>11.833333333333334</v>
      </c>
      <c r="R62" s="123">
        <f t="shared" si="4"/>
        <v>4</v>
      </c>
      <c r="S62" s="264">
        <v>8</v>
      </c>
      <c r="T62" s="201">
        <v>0</v>
      </c>
      <c r="U62" s="205">
        <v>7</v>
      </c>
      <c r="V62" s="201">
        <v>0</v>
      </c>
      <c r="W62" s="49">
        <v>13</v>
      </c>
      <c r="X62" s="46">
        <v>2</v>
      </c>
      <c r="Y62" s="52">
        <f t="shared" si="5"/>
        <v>9.333333333333334</v>
      </c>
      <c r="Z62" s="146">
        <f>T62+V62+X62</f>
        <v>2</v>
      </c>
      <c r="AA62" s="47">
        <f t="shared" si="7"/>
        <v>138.41666666666669</v>
      </c>
      <c r="AB62" s="49">
        <f t="shared" si="8"/>
        <v>10.6474358974359</v>
      </c>
      <c r="AC62" s="46">
        <v>30</v>
      </c>
      <c r="AD62" s="325" t="s">
        <v>107</v>
      </c>
    </row>
    <row r="63" spans="2:30" ht="15">
      <c r="B63" s="154">
        <v>53</v>
      </c>
      <c r="C63" s="158" t="s">
        <v>345</v>
      </c>
      <c r="D63" s="159" t="s">
        <v>120</v>
      </c>
      <c r="E63" s="264">
        <v>28.5</v>
      </c>
      <c r="F63" s="201">
        <v>0</v>
      </c>
      <c r="G63" s="43">
        <v>30</v>
      </c>
      <c r="H63" s="44">
        <v>6</v>
      </c>
      <c r="I63" s="52">
        <f t="shared" si="0"/>
        <v>9.75</v>
      </c>
      <c r="J63" s="146">
        <f aca="true" t="shared" si="10" ref="J63:J69">F63+H63</f>
        <v>6</v>
      </c>
      <c r="K63" s="264">
        <v>13</v>
      </c>
      <c r="L63" s="263">
        <v>0</v>
      </c>
      <c r="M63" s="52">
        <f t="shared" si="1"/>
        <v>6.5</v>
      </c>
      <c r="N63" s="146">
        <f t="shared" si="2"/>
        <v>0</v>
      </c>
      <c r="O63" s="47">
        <v>29.333333333333332</v>
      </c>
      <c r="P63" s="46">
        <v>4</v>
      </c>
      <c r="Q63" s="120">
        <f t="shared" si="3"/>
        <v>14.666666666666666</v>
      </c>
      <c r="R63" s="123">
        <f t="shared" si="4"/>
        <v>4</v>
      </c>
      <c r="S63" s="47">
        <v>15</v>
      </c>
      <c r="T63" s="48">
        <v>2</v>
      </c>
      <c r="U63" s="205">
        <v>9</v>
      </c>
      <c r="V63" s="201">
        <v>0</v>
      </c>
      <c r="W63" s="49">
        <v>13</v>
      </c>
      <c r="X63" s="46">
        <v>2</v>
      </c>
      <c r="Y63" s="120">
        <f t="shared" si="5"/>
        <v>12.333333333333334</v>
      </c>
      <c r="Z63" s="123">
        <v>6</v>
      </c>
      <c r="AA63" s="47">
        <f t="shared" si="7"/>
        <v>137.83333333333331</v>
      </c>
      <c r="AB63" s="49">
        <f t="shared" si="8"/>
        <v>10.6025641025641</v>
      </c>
      <c r="AC63" s="46">
        <v>30</v>
      </c>
      <c r="AD63" s="325" t="s">
        <v>107</v>
      </c>
    </row>
    <row r="64" spans="2:30" ht="15">
      <c r="B64" s="154">
        <v>54</v>
      </c>
      <c r="C64" s="158" t="s">
        <v>367</v>
      </c>
      <c r="D64" s="159" t="s">
        <v>84</v>
      </c>
      <c r="E64" s="264">
        <v>19.5</v>
      </c>
      <c r="F64" s="201">
        <v>0</v>
      </c>
      <c r="G64" s="205">
        <v>22</v>
      </c>
      <c r="H64" s="263">
        <v>0</v>
      </c>
      <c r="I64" s="52">
        <f t="shared" si="0"/>
        <v>6.916666666666667</v>
      </c>
      <c r="J64" s="146">
        <f t="shared" si="10"/>
        <v>0</v>
      </c>
      <c r="K64" s="264">
        <v>17.5</v>
      </c>
      <c r="L64" s="263">
        <v>0</v>
      </c>
      <c r="M64" s="52">
        <f t="shared" si="1"/>
        <v>8.75</v>
      </c>
      <c r="N64" s="146">
        <f t="shared" si="2"/>
        <v>0</v>
      </c>
      <c r="O64" s="47">
        <v>28.333333333333332</v>
      </c>
      <c r="P64" s="46">
        <v>4</v>
      </c>
      <c r="Q64" s="120">
        <f t="shared" si="3"/>
        <v>14.166666666666666</v>
      </c>
      <c r="R64" s="123">
        <f t="shared" si="4"/>
        <v>4</v>
      </c>
      <c r="S64" s="47">
        <v>15</v>
      </c>
      <c r="T64" s="48">
        <v>2</v>
      </c>
      <c r="U64" s="43">
        <v>16</v>
      </c>
      <c r="V64" s="48">
        <v>2</v>
      </c>
      <c r="W64" s="49">
        <v>19</v>
      </c>
      <c r="X64" s="46">
        <v>2</v>
      </c>
      <c r="Y64" s="120">
        <f t="shared" si="5"/>
        <v>16.666666666666668</v>
      </c>
      <c r="Z64" s="123">
        <f>T64+V64+X64</f>
        <v>6</v>
      </c>
      <c r="AA64" s="47">
        <f t="shared" si="7"/>
        <v>137.33333333333331</v>
      </c>
      <c r="AB64" s="49">
        <f t="shared" si="8"/>
        <v>10.564102564102562</v>
      </c>
      <c r="AC64" s="46">
        <v>30</v>
      </c>
      <c r="AD64" s="325" t="s">
        <v>107</v>
      </c>
    </row>
    <row r="65" spans="2:30" ht="15">
      <c r="B65" s="154">
        <v>55</v>
      </c>
      <c r="C65" s="158" t="s">
        <v>352</v>
      </c>
      <c r="D65" s="159" t="s">
        <v>342</v>
      </c>
      <c r="E65" s="264">
        <v>15.75</v>
      </c>
      <c r="F65" s="201">
        <v>0</v>
      </c>
      <c r="G65" s="205">
        <v>28</v>
      </c>
      <c r="H65" s="263">
        <v>0</v>
      </c>
      <c r="I65" s="52">
        <f t="shared" si="0"/>
        <v>7.291666666666667</v>
      </c>
      <c r="J65" s="146">
        <f t="shared" si="10"/>
        <v>0</v>
      </c>
      <c r="K65" s="41">
        <v>21.5</v>
      </c>
      <c r="L65" s="46">
        <v>6</v>
      </c>
      <c r="M65" s="120">
        <f t="shared" si="1"/>
        <v>10.75</v>
      </c>
      <c r="N65" s="123">
        <f t="shared" si="2"/>
        <v>6</v>
      </c>
      <c r="O65" s="47">
        <v>28.333333333333332</v>
      </c>
      <c r="P65" s="46">
        <v>4</v>
      </c>
      <c r="Q65" s="120">
        <f t="shared" si="3"/>
        <v>14.166666666666666</v>
      </c>
      <c r="R65" s="123">
        <f t="shared" si="4"/>
        <v>4</v>
      </c>
      <c r="S65" s="47">
        <v>12</v>
      </c>
      <c r="T65" s="48">
        <v>2</v>
      </c>
      <c r="U65" s="43">
        <v>15.5</v>
      </c>
      <c r="V65" s="48">
        <v>2</v>
      </c>
      <c r="W65" s="49">
        <v>15</v>
      </c>
      <c r="X65" s="46">
        <v>2</v>
      </c>
      <c r="Y65" s="120">
        <f t="shared" si="5"/>
        <v>14.166666666666666</v>
      </c>
      <c r="Z65" s="123">
        <f>T65+V65+X65</f>
        <v>6</v>
      </c>
      <c r="AA65" s="47">
        <f t="shared" si="7"/>
        <v>136.08333333333331</v>
      </c>
      <c r="AB65" s="49">
        <f t="shared" si="8"/>
        <v>10.467948717948717</v>
      </c>
      <c r="AC65" s="46">
        <v>30</v>
      </c>
      <c r="AD65" s="325" t="s">
        <v>107</v>
      </c>
    </row>
    <row r="66" spans="2:30" ht="15">
      <c r="B66" s="154">
        <v>56</v>
      </c>
      <c r="C66" s="158" t="s">
        <v>365</v>
      </c>
      <c r="D66" s="159" t="s">
        <v>366</v>
      </c>
      <c r="E66" s="264">
        <v>22.5</v>
      </c>
      <c r="F66" s="201">
        <v>0</v>
      </c>
      <c r="G66" s="43">
        <v>30</v>
      </c>
      <c r="H66" s="44">
        <v>6</v>
      </c>
      <c r="I66" s="52">
        <f t="shared" si="0"/>
        <v>8.75</v>
      </c>
      <c r="J66" s="146">
        <f t="shared" si="10"/>
        <v>6</v>
      </c>
      <c r="K66" s="264">
        <v>9</v>
      </c>
      <c r="L66" s="263">
        <v>0</v>
      </c>
      <c r="M66" s="52">
        <f t="shared" si="1"/>
        <v>4.5</v>
      </c>
      <c r="N66" s="146">
        <f t="shared" si="2"/>
        <v>0</v>
      </c>
      <c r="O66" s="47">
        <v>28.333333333333332</v>
      </c>
      <c r="P66" s="46">
        <v>4</v>
      </c>
      <c r="Q66" s="120">
        <f t="shared" si="3"/>
        <v>14.166666666666666</v>
      </c>
      <c r="R66" s="123">
        <f t="shared" si="4"/>
        <v>4</v>
      </c>
      <c r="S66" s="47">
        <v>17</v>
      </c>
      <c r="T66" s="48">
        <v>2</v>
      </c>
      <c r="U66" s="43">
        <v>12</v>
      </c>
      <c r="V66" s="48">
        <v>2</v>
      </c>
      <c r="W66" s="49">
        <v>17</v>
      </c>
      <c r="X66" s="46">
        <v>2</v>
      </c>
      <c r="Y66" s="120">
        <f t="shared" si="5"/>
        <v>15.333333333333334</v>
      </c>
      <c r="Z66" s="123">
        <f>T66+V66+X66</f>
        <v>6</v>
      </c>
      <c r="AA66" s="47">
        <f t="shared" si="7"/>
        <v>135.83333333333331</v>
      </c>
      <c r="AB66" s="49">
        <f t="shared" si="8"/>
        <v>10.448717948717947</v>
      </c>
      <c r="AC66" s="46">
        <v>30</v>
      </c>
      <c r="AD66" s="325" t="s">
        <v>107</v>
      </c>
    </row>
    <row r="67" spans="2:30" ht="15">
      <c r="B67" s="154">
        <v>57</v>
      </c>
      <c r="C67" s="158" t="s">
        <v>418</v>
      </c>
      <c r="D67" s="159" t="s">
        <v>77</v>
      </c>
      <c r="E67" s="264">
        <v>25.5</v>
      </c>
      <c r="F67" s="201">
        <v>0</v>
      </c>
      <c r="G67" s="43">
        <v>30</v>
      </c>
      <c r="H67" s="44">
        <v>6</v>
      </c>
      <c r="I67" s="52">
        <f t="shared" si="0"/>
        <v>9.25</v>
      </c>
      <c r="J67" s="146">
        <f t="shared" si="10"/>
        <v>6</v>
      </c>
      <c r="K67" s="41">
        <v>20.5</v>
      </c>
      <c r="L67" s="46">
        <v>6</v>
      </c>
      <c r="M67" s="120">
        <f t="shared" si="1"/>
        <v>10.25</v>
      </c>
      <c r="N67" s="123">
        <f t="shared" si="2"/>
        <v>6</v>
      </c>
      <c r="O67" s="47">
        <v>26.666666666666668</v>
      </c>
      <c r="P67" s="46">
        <v>4</v>
      </c>
      <c r="Q67" s="120">
        <f t="shared" si="3"/>
        <v>13.333333333333334</v>
      </c>
      <c r="R67" s="123">
        <f t="shared" si="4"/>
        <v>4</v>
      </c>
      <c r="S67" s="47">
        <v>10</v>
      </c>
      <c r="T67" s="48">
        <v>2</v>
      </c>
      <c r="U67" s="205">
        <v>9</v>
      </c>
      <c r="V67" s="201">
        <v>0</v>
      </c>
      <c r="W67" s="49">
        <v>14</v>
      </c>
      <c r="X67" s="46">
        <v>2</v>
      </c>
      <c r="Y67" s="120">
        <f t="shared" si="5"/>
        <v>11</v>
      </c>
      <c r="Z67" s="123">
        <v>6</v>
      </c>
      <c r="AA67" s="47">
        <f t="shared" si="7"/>
        <v>135.66666666666669</v>
      </c>
      <c r="AB67" s="49">
        <f t="shared" si="8"/>
        <v>10.435897435897438</v>
      </c>
      <c r="AC67" s="46">
        <v>30</v>
      </c>
      <c r="AD67" s="325" t="s">
        <v>107</v>
      </c>
    </row>
    <row r="68" spans="2:30" ht="15">
      <c r="B68" s="154">
        <v>58</v>
      </c>
      <c r="C68" s="158" t="s">
        <v>426</v>
      </c>
      <c r="D68" s="159" t="s">
        <v>427</v>
      </c>
      <c r="E68" s="264">
        <v>25.5</v>
      </c>
      <c r="F68" s="201">
        <v>0</v>
      </c>
      <c r="G68" s="43">
        <v>30</v>
      </c>
      <c r="H68" s="44">
        <v>6</v>
      </c>
      <c r="I68" s="52">
        <f t="shared" si="0"/>
        <v>9.25</v>
      </c>
      <c r="J68" s="146">
        <f t="shared" si="10"/>
        <v>6</v>
      </c>
      <c r="K68" s="264">
        <v>14</v>
      </c>
      <c r="L68" s="263">
        <v>0</v>
      </c>
      <c r="M68" s="52">
        <f t="shared" si="1"/>
        <v>7</v>
      </c>
      <c r="N68" s="146">
        <f t="shared" si="2"/>
        <v>0</v>
      </c>
      <c r="O68" s="47">
        <v>28</v>
      </c>
      <c r="P68" s="46">
        <v>4</v>
      </c>
      <c r="Q68" s="120">
        <f t="shared" si="3"/>
        <v>14</v>
      </c>
      <c r="R68" s="123">
        <f t="shared" si="4"/>
        <v>4</v>
      </c>
      <c r="S68" s="47">
        <v>10</v>
      </c>
      <c r="T68" s="48">
        <v>2</v>
      </c>
      <c r="U68" s="43">
        <v>11</v>
      </c>
      <c r="V68" s="48">
        <v>2</v>
      </c>
      <c r="W68" s="49">
        <v>16.5</v>
      </c>
      <c r="X68" s="46">
        <v>2</v>
      </c>
      <c r="Y68" s="120">
        <f t="shared" si="5"/>
        <v>12.5</v>
      </c>
      <c r="Z68" s="123">
        <v>6</v>
      </c>
      <c r="AA68" s="47">
        <f t="shared" si="7"/>
        <v>135</v>
      </c>
      <c r="AB68" s="49">
        <f t="shared" si="8"/>
        <v>10.384615384615385</v>
      </c>
      <c r="AC68" s="46">
        <v>30</v>
      </c>
      <c r="AD68" s="325" t="s">
        <v>107</v>
      </c>
    </row>
    <row r="69" spans="2:30" ht="15">
      <c r="B69" s="154">
        <v>59</v>
      </c>
      <c r="C69" s="158" t="s">
        <v>458</v>
      </c>
      <c r="D69" s="159" t="s">
        <v>459</v>
      </c>
      <c r="E69" s="264">
        <v>23.25</v>
      </c>
      <c r="F69" s="201">
        <v>0</v>
      </c>
      <c r="G69" s="43">
        <v>30</v>
      </c>
      <c r="H69" s="44">
        <v>6</v>
      </c>
      <c r="I69" s="52">
        <f t="shared" si="0"/>
        <v>8.875</v>
      </c>
      <c r="J69" s="146">
        <f t="shared" si="10"/>
        <v>6</v>
      </c>
      <c r="K69" s="264">
        <v>11</v>
      </c>
      <c r="L69" s="263">
        <v>0</v>
      </c>
      <c r="M69" s="52">
        <f t="shared" si="1"/>
        <v>5.5</v>
      </c>
      <c r="N69" s="146">
        <f t="shared" si="2"/>
        <v>0</v>
      </c>
      <c r="O69" s="47">
        <v>28</v>
      </c>
      <c r="P69" s="46">
        <v>4</v>
      </c>
      <c r="Q69" s="120">
        <f t="shared" si="3"/>
        <v>14</v>
      </c>
      <c r="R69" s="123">
        <f t="shared" si="4"/>
        <v>4</v>
      </c>
      <c r="S69" s="47">
        <v>16</v>
      </c>
      <c r="T69" s="48">
        <v>2</v>
      </c>
      <c r="U69" s="205">
        <v>8.5</v>
      </c>
      <c r="V69" s="201">
        <v>0</v>
      </c>
      <c r="W69" s="49">
        <v>18</v>
      </c>
      <c r="X69" s="46">
        <v>2</v>
      </c>
      <c r="Y69" s="120">
        <f t="shared" si="5"/>
        <v>14.166666666666666</v>
      </c>
      <c r="Z69" s="123">
        <v>6</v>
      </c>
      <c r="AA69" s="47">
        <f t="shared" si="7"/>
        <v>134.75</v>
      </c>
      <c r="AB69" s="49">
        <f t="shared" si="8"/>
        <v>10.365384615384615</v>
      </c>
      <c r="AC69" s="46">
        <v>30</v>
      </c>
      <c r="AD69" s="325" t="s">
        <v>107</v>
      </c>
    </row>
    <row r="70" spans="2:30" ht="15">
      <c r="B70" s="154">
        <v>60</v>
      </c>
      <c r="C70" s="158" t="s">
        <v>416</v>
      </c>
      <c r="D70" s="159" t="s">
        <v>417</v>
      </c>
      <c r="E70" s="264">
        <v>29.25</v>
      </c>
      <c r="F70" s="201">
        <v>0</v>
      </c>
      <c r="G70" s="43">
        <v>32.25</v>
      </c>
      <c r="H70" s="44">
        <v>6</v>
      </c>
      <c r="I70" s="45">
        <f t="shared" si="0"/>
        <v>10.25</v>
      </c>
      <c r="J70" s="101">
        <v>14</v>
      </c>
      <c r="K70" s="264">
        <v>14</v>
      </c>
      <c r="L70" s="263">
        <v>0</v>
      </c>
      <c r="M70" s="52">
        <f t="shared" si="1"/>
        <v>7</v>
      </c>
      <c r="N70" s="146">
        <f t="shared" si="2"/>
        <v>0</v>
      </c>
      <c r="O70" s="47">
        <v>30</v>
      </c>
      <c r="P70" s="46">
        <v>4</v>
      </c>
      <c r="Q70" s="120">
        <f t="shared" si="3"/>
        <v>15</v>
      </c>
      <c r="R70" s="123">
        <f t="shared" si="4"/>
        <v>4</v>
      </c>
      <c r="S70" s="264">
        <v>8</v>
      </c>
      <c r="T70" s="201">
        <v>0</v>
      </c>
      <c r="U70" s="43">
        <v>11</v>
      </c>
      <c r="V70" s="48">
        <v>2</v>
      </c>
      <c r="W70" s="49">
        <v>10</v>
      </c>
      <c r="X70" s="46">
        <v>2</v>
      </c>
      <c r="Y70" s="52">
        <f t="shared" si="5"/>
        <v>9.666666666666666</v>
      </c>
      <c r="Z70" s="146">
        <f>T70+V70+X70</f>
        <v>4</v>
      </c>
      <c r="AA70" s="47">
        <f t="shared" si="7"/>
        <v>134.5</v>
      </c>
      <c r="AB70" s="49">
        <f t="shared" si="8"/>
        <v>10.346153846153847</v>
      </c>
      <c r="AC70" s="46">
        <v>30</v>
      </c>
      <c r="AD70" s="325" t="s">
        <v>107</v>
      </c>
    </row>
    <row r="71" spans="2:30" ht="15">
      <c r="B71" s="154">
        <v>61</v>
      </c>
      <c r="C71" s="158" t="s">
        <v>457</v>
      </c>
      <c r="D71" s="159" t="s">
        <v>140</v>
      </c>
      <c r="E71" s="264">
        <v>24.75</v>
      </c>
      <c r="F71" s="201">
        <v>0</v>
      </c>
      <c r="G71" s="205">
        <v>21</v>
      </c>
      <c r="H71" s="263">
        <v>0</v>
      </c>
      <c r="I71" s="52">
        <f t="shared" si="0"/>
        <v>7.625</v>
      </c>
      <c r="J71" s="146">
        <f>F71+H71</f>
        <v>0</v>
      </c>
      <c r="K71" s="41">
        <v>23.5</v>
      </c>
      <c r="L71" s="46">
        <v>6</v>
      </c>
      <c r="M71" s="120">
        <f t="shared" si="1"/>
        <v>11.75</v>
      </c>
      <c r="N71" s="123">
        <f t="shared" si="2"/>
        <v>6</v>
      </c>
      <c r="O71" s="47">
        <v>31.333333333333332</v>
      </c>
      <c r="P71" s="46">
        <v>4</v>
      </c>
      <c r="Q71" s="120">
        <f t="shared" si="3"/>
        <v>15.666666666666666</v>
      </c>
      <c r="R71" s="123">
        <f t="shared" si="4"/>
        <v>4</v>
      </c>
      <c r="S71" s="264">
        <v>9</v>
      </c>
      <c r="T71" s="201">
        <v>0</v>
      </c>
      <c r="U71" s="43">
        <v>11</v>
      </c>
      <c r="V71" s="48">
        <v>2</v>
      </c>
      <c r="W71" s="49">
        <v>13</v>
      </c>
      <c r="X71" s="46">
        <v>2</v>
      </c>
      <c r="Y71" s="120">
        <f t="shared" si="5"/>
        <v>11</v>
      </c>
      <c r="Z71" s="123">
        <v>6</v>
      </c>
      <c r="AA71" s="47">
        <f t="shared" si="7"/>
        <v>133.58333333333331</v>
      </c>
      <c r="AB71" s="49">
        <f t="shared" si="8"/>
        <v>10.275641025641024</v>
      </c>
      <c r="AC71" s="46">
        <v>30</v>
      </c>
      <c r="AD71" s="325" t="s">
        <v>107</v>
      </c>
    </row>
    <row r="72" spans="2:30" ht="15">
      <c r="B72" s="154">
        <v>62</v>
      </c>
      <c r="C72" s="158" t="s">
        <v>414</v>
      </c>
      <c r="D72" s="159" t="s">
        <v>348</v>
      </c>
      <c r="E72" s="264">
        <v>17.25</v>
      </c>
      <c r="F72" s="201">
        <v>0</v>
      </c>
      <c r="G72" s="43">
        <v>30.5</v>
      </c>
      <c r="H72" s="44">
        <v>6</v>
      </c>
      <c r="I72" s="52">
        <f t="shared" si="0"/>
        <v>7.958333333333333</v>
      </c>
      <c r="J72" s="146">
        <f>F72+H72</f>
        <v>6</v>
      </c>
      <c r="K72" s="41">
        <v>23</v>
      </c>
      <c r="L72" s="46">
        <v>6</v>
      </c>
      <c r="M72" s="120">
        <f t="shared" si="1"/>
        <v>11.5</v>
      </c>
      <c r="N72" s="123">
        <f t="shared" si="2"/>
        <v>6</v>
      </c>
      <c r="O72" s="47">
        <v>30.666666666666668</v>
      </c>
      <c r="P72" s="46">
        <v>4</v>
      </c>
      <c r="Q72" s="120">
        <f t="shared" si="3"/>
        <v>15.333333333333334</v>
      </c>
      <c r="R72" s="123">
        <f t="shared" si="4"/>
        <v>4</v>
      </c>
      <c r="S72" s="264">
        <v>8</v>
      </c>
      <c r="T72" s="201">
        <v>0</v>
      </c>
      <c r="U72" s="205">
        <v>6.5</v>
      </c>
      <c r="V72" s="201">
        <v>0</v>
      </c>
      <c r="W72" s="49">
        <v>16</v>
      </c>
      <c r="X72" s="46">
        <v>2</v>
      </c>
      <c r="Y72" s="120">
        <f t="shared" si="5"/>
        <v>10.166666666666666</v>
      </c>
      <c r="Z72" s="123">
        <v>6</v>
      </c>
      <c r="AA72" s="47">
        <f t="shared" si="7"/>
        <v>131.91666666666669</v>
      </c>
      <c r="AB72" s="49">
        <f t="shared" si="8"/>
        <v>10.1474358974359</v>
      </c>
      <c r="AC72" s="46">
        <v>30</v>
      </c>
      <c r="AD72" s="325" t="s">
        <v>107</v>
      </c>
    </row>
    <row r="73" spans="2:30" ht="15">
      <c r="B73" s="154">
        <v>63</v>
      </c>
      <c r="C73" s="158" t="s">
        <v>403</v>
      </c>
      <c r="D73" s="159" t="s">
        <v>317</v>
      </c>
      <c r="E73" s="264">
        <v>25.5</v>
      </c>
      <c r="F73" s="201">
        <v>0</v>
      </c>
      <c r="G73" s="205">
        <v>19.5</v>
      </c>
      <c r="H73" s="263">
        <v>0</v>
      </c>
      <c r="I73" s="52">
        <f t="shared" si="0"/>
        <v>7.5</v>
      </c>
      <c r="J73" s="146">
        <f>F73+H73</f>
        <v>0</v>
      </c>
      <c r="K73" s="41">
        <v>22</v>
      </c>
      <c r="L73" s="46">
        <v>6</v>
      </c>
      <c r="M73" s="120">
        <f t="shared" si="1"/>
        <v>11</v>
      </c>
      <c r="N73" s="123">
        <f t="shared" si="2"/>
        <v>6</v>
      </c>
      <c r="O73" s="47">
        <v>27.333333333333332</v>
      </c>
      <c r="P73" s="46">
        <v>4</v>
      </c>
      <c r="Q73" s="120">
        <f t="shared" si="3"/>
        <v>13.666666666666666</v>
      </c>
      <c r="R73" s="123">
        <f t="shared" si="4"/>
        <v>4</v>
      </c>
      <c r="S73" s="47">
        <v>15.5</v>
      </c>
      <c r="T73" s="48">
        <v>2</v>
      </c>
      <c r="U73" s="205">
        <v>8.5</v>
      </c>
      <c r="V73" s="201">
        <v>0</v>
      </c>
      <c r="W73" s="49">
        <v>13.5</v>
      </c>
      <c r="X73" s="46">
        <v>2</v>
      </c>
      <c r="Y73" s="120">
        <f t="shared" si="5"/>
        <v>12.5</v>
      </c>
      <c r="Z73" s="123">
        <v>6</v>
      </c>
      <c r="AA73" s="47">
        <f t="shared" si="7"/>
        <v>131.83333333333331</v>
      </c>
      <c r="AB73" s="49">
        <f t="shared" si="8"/>
        <v>10.141025641025639</v>
      </c>
      <c r="AC73" s="46">
        <v>30</v>
      </c>
      <c r="AD73" s="325" t="s">
        <v>107</v>
      </c>
    </row>
    <row r="74" spans="2:30" ht="15">
      <c r="B74" s="154">
        <v>64</v>
      </c>
      <c r="C74" s="158" t="s">
        <v>380</v>
      </c>
      <c r="D74" s="159" t="s">
        <v>381</v>
      </c>
      <c r="E74" s="41">
        <v>30</v>
      </c>
      <c r="F74" s="42">
        <v>8</v>
      </c>
      <c r="G74" s="205">
        <v>22</v>
      </c>
      <c r="H74" s="263">
        <v>0</v>
      </c>
      <c r="I74" s="52">
        <f t="shared" si="0"/>
        <v>8.666666666666666</v>
      </c>
      <c r="J74" s="146">
        <f>F74+H74</f>
        <v>8</v>
      </c>
      <c r="K74" s="264">
        <v>10.5</v>
      </c>
      <c r="L74" s="263">
        <v>0</v>
      </c>
      <c r="M74" s="52">
        <f t="shared" si="1"/>
        <v>5.25</v>
      </c>
      <c r="N74" s="146">
        <f t="shared" si="2"/>
        <v>0</v>
      </c>
      <c r="O74" s="47">
        <v>29</v>
      </c>
      <c r="P74" s="46">
        <v>4</v>
      </c>
      <c r="Q74" s="120">
        <f t="shared" si="3"/>
        <v>14.5</v>
      </c>
      <c r="R74" s="123">
        <f t="shared" si="4"/>
        <v>4</v>
      </c>
      <c r="S74" s="47">
        <v>15</v>
      </c>
      <c r="T74" s="48">
        <v>2</v>
      </c>
      <c r="U74" s="205">
        <v>7</v>
      </c>
      <c r="V74" s="201">
        <v>0</v>
      </c>
      <c r="W74" s="49">
        <v>18</v>
      </c>
      <c r="X74" s="46">
        <v>2</v>
      </c>
      <c r="Y74" s="120">
        <f t="shared" si="5"/>
        <v>13.333333333333334</v>
      </c>
      <c r="Z74" s="123">
        <v>6</v>
      </c>
      <c r="AA74" s="47">
        <f t="shared" si="7"/>
        <v>131.5</v>
      </c>
      <c r="AB74" s="49">
        <f t="shared" si="8"/>
        <v>10.115384615384615</v>
      </c>
      <c r="AC74" s="46">
        <v>30</v>
      </c>
      <c r="AD74" s="325" t="s">
        <v>107</v>
      </c>
    </row>
    <row r="75" spans="2:30" ht="15">
      <c r="B75" s="154">
        <v>65</v>
      </c>
      <c r="C75" s="158" t="s">
        <v>405</v>
      </c>
      <c r="D75" s="159" t="s">
        <v>406</v>
      </c>
      <c r="E75" s="264">
        <v>19.5</v>
      </c>
      <c r="F75" s="201">
        <v>0</v>
      </c>
      <c r="G75" s="43">
        <v>34.5</v>
      </c>
      <c r="H75" s="44">
        <v>6</v>
      </c>
      <c r="I75" s="52">
        <f t="shared" si="0"/>
        <v>9</v>
      </c>
      <c r="J75" s="146">
        <f>F75+H75</f>
        <v>6</v>
      </c>
      <c r="K75" s="264">
        <v>12.5</v>
      </c>
      <c r="L75" s="263">
        <v>0</v>
      </c>
      <c r="M75" s="52">
        <f t="shared" si="1"/>
        <v>6.25</v>
      </c>
      <c r="N75" s="146">
        <f t="shared" si="2"/>
        <v>0</v>
      </c>
      <c r="O75" s="47">
        <v>30.666666666666668</v>
      </c>
      <c r="P75" s="46">
        <v>4</v>
      </c>
      <c r="Q75" s="120">
        <f t="shared" si="3"/>
        <v>15.333333333333334</v>
      </c>
      <c r="R75" s="123">
        <f t="shared" si="4"/>
        <v>4</v>
      </c>
      <c r="S75" s="47">
        <v>11</v>
      </c>
      <c r="T75" s="48">
        <v>2</v>
      </c>
      <c r="U75" s="205">
        <v>9</v>
      </c>
      <c r="V75" s="201">
        <v>0</v>
      </c>
      <c r="W75" s="49">
        <v>13</v>
      </c>
      <c r="X75" s="46">
        <v>2</v>
      </c>
      <c r="Y75" s="120">
        <f t="shared" si="5"/>
        <v>11</v>
      </c>
      <c r="Z75" s="123">
        <v>6</v>
      </c>
      <c r="AA75" s="47">
        <f t="shared" si="7"/>
        <v>130.16666666666669</v>
      </c>
      <c r="AB75" s="49">
        <f t="shared" si="8"/>
        <v>10.012820512820515</v>
      </c>
      <c r="AC75" s="46">
        <v>30</v>
      </c>
      <c r="AD75" s="325" t="s">
        <v>107</v>
      </c>
    </row>
    <row r="76" spans="2:30" ht="15">
      <c r="B76" s="154">
        <v>66</v>
      </c>
      <c r="C76" s="158" t="s">
        <v>424</v>
      </c>
      <c r="D76" s="159" t="s">
        <v>85</v>
      </c>
      <c r="E76" s="41">
        <v>38.25</v>
      </c>
      <c r="F76" s="42">
        <v>8</v>
      </c>
      <c r="G76" s="205">
        <v>23.5</v>
      </c>
      <c r="H76" s="263">
        <v>0</v>
      </c>
      <c r="I76" s="45">
        <f aca="true" t="shared" si="11" ref="I76:I112">(E76+G76)/6</f>
        <v>10.291666666666666</v>
      </c>
      <c r="J76" s="101">
        <v>14</v>
      </c>
      <c r="K76" s="264">
        <v>16.5</v>
      </c>
      <c r="L76" s="263">
        <v>0</v>
      </c>
      <c r="M76" s="52">
        <f aca="true" t="shared" si="12" ref="M76:M112">K76/2</f>
        <v>8.25</v>
      </c>
      <c r="N76" s="146">
        <f aca="true" t="shared" si="13" ref="N76:N112">L76</f>
        <v>0</v>
      </c>
      <c r="O76" s="47">
        <v>22.333333333333332</v>
      </c>
      <c r="P76" s="46">
        <v>4</v>
      </c>
      <c r="Q76" s="120">
        <f aca="true" t="shared" si="14" ref="Q76:Q112">O76/2</f>
        <v>11.166666666666666</v>
      </c>
      <c r="R76" s="123">
        <f aca="true" t="shared" si="15" ref="R76:R104">P76</f>
        <v>4</v>
      </c>
      <c r="S76" s="47">
        <v>10</v>
      </c>
      <c r="T76" s="48">
        <v>2</v>
      </c>
      <c r="U76" s="205">
        <v>7.5</v>
      </c>
      <c r="V76" s="201">
        <v>0</v>
      </c>
      <c r="W76" s="49">
        <v>12</v>
      </c>
      <c r="X76" s="46">
        <v>2</v>
      </c>
      <c r="Y76" s="52">
        <f aca="true" t="shared" si="16" ref="Y76:Y112">(S76+U76+W76)/3</f>
        <v>9.833333333333334</v>
      </c>
      <c r="Z76" s="146">
        <f>T76+V76+X76</f>
        <v>4</v>
      </c>
      <c r="AA76" s="47">
        <f aca="true" t="shared" si="17" ref="AA76:AA112">SUM(E76+G76+K76+O76+S76+U76+W76)</f>
        <v>130.08333333333331</v>
      </c>
      <c r="AB76" s="49">
        <f aca="true" t="shared" si="18" ref="AB76:AB112">SUM(AA76/13)</f>
        <v>10.006410256410255</v>
      </c>
      <c r="AC76" s="46">
        <v>30</v>
      </c>
      <c r="AD76" s="325" t="s">
        <v>107</v>
      </c>
    </row>
    <row r="77" spans="2:30" ht="15.75" thickBot="1">
      <c r="B77" s="155">
        <v>67</v>
      </c>
      <c r="C77" s="160" t="s">
        <v>440</v>
      </c>
      <c r="D77" s="161" t="s">
        <v>441</v>
      </c>
      <c r="E77" s="266">
        <v>22.5</v>
      </c>
      <c r="F77" s="203">
        <v>0</v>
      </c>
      <c r="G77" s="93">
        <v>30</v>
      </c>
      <c r="H77" s="94">
        <v>6</v>
      </c>
      <c r="I77" s="216">
        <f t="shared" si="11"/>
        <v>8.75</v>
      </c>
      <c r="J77" s="147">
        <f aca="true" t="shared" si="19" ref="J77:J104">F77+H77</f>
        <v>6</v>
      </c>
      <c r="K77" s="266">
        <v>11</v>
      </c>
      <c r="L77" s="265">
        <v>0</v>
      </c>
      <c r="M77" s="216">
        <f t="shared" si="12"/>
        <v>5.5</v>
      </c>
      <c r="N77" s="147">
        <f t="shared" si="13"/>
        <v>0</v>
      </c>
      <c r="O77" s="95">
        <v>26</v>
      </c>
      <c r="P77" s="87">
        <v>4</v>
      </c>
      <c r="Q77" s="121">
        <f t="shared" si="14"/>
        <v>13</v>
      </c>
      <c r="R77" s="124">
        <f t="shared" si="15"/>
        <v>4</v>
      </c>
      <c r="S77" s="95">
        <v>13</v>
      </c>
      <c r="T77" s="96">
        <v>2</v>
      </c>
      <c r="U77" s="93">
        <v>14.5</v>
      </c>
      <c r="V77" s="96">
        <v>2</v>
      </c>
      <c r="W77" s="97">
        <v>13</v>
      </c>
      <c r="X77" s="87">
        <v>2</v>
      </c>
      <c r="Y77" s="121">
        <f t="shared" si="16"/>
        <v>13.5</v>
      </c>
      <c r="Z77" s="124">
        <v>6</v>
      </c>
      <c r="AA77" s="95">
        <f t="shared" si="17"/>
        <v>130</v>
      </c>
      <c r="AB77" s="97">
        <f t="shared" si="18"/>
        <v>10</v>
      </c>
      <c r="AC77" s="87">
        <v>30</v>
      </c>
      <c r="AD77" s="326" t="s">
        <v>107</v>
      </c>
    </row>
    <row r="78" spans="2:30" ht="15">
      <c r="B78" s="153">
        <v>68</v>
      </c>
      <c r="C78" s="156" t="s">
        <v>450</v>
      </c>
      <c r="D78" s="157" t="s">
        <v>451</v>
      </c>
      <c r="E78" s="32">
        <v>31.5</v>
      </c>
      <c r="F78" s="33">
        <v>8</v>
      </c>
      <c r="G78" s="204">
        <v>19</v>
      </c>
      <c r="H78" s="328">
        <v>0</v>
      </c>
      <c r="I78" s="284">
        <f t="shared" si="11"/>
        <v>8.416666666666666</v>
      </c>
      <c r="J78" s="145">
        <f t="shared" si="19"/>
        <v>8</v>
      </c>
      <c r="K78" s="32">
        <v>20</v>
      </c>
      <c r="L78" s="37">
        <v>6</v>
      </c>
      <c r="M78" s="119">
        <f t="shared" si="12"/>
        <v>10</v>
      </c>
      <c r="N78" s="122">
        <f t="shared" si="13"/>
        <v>6</v>
      </c>
      <c r="O78" s="38">
        <v>27</v>
      </c>
      <c r="P78" s="37">
        <v>4</v>
      </c>
      <c r="Q78" s="119">
        <f t="shared" si="14"/>
        <v>13.5</v>
      </c>
      <c r="R78" s="122">
        <f t="shared" si="15"/>
        <v>4</v>
      </c>
      <c r="S78" s="38">
        <v>11.5</v>
      </c>
      <c r="T78" s="39">
        <v>2</v>
      </c>
      <c r="U78" s="34">
        <v>14.5</v>
      </c>
      <c r="V78" s="39">
        <v>2</v>
      </c>
      <c r="W78" s="204">
        <v>5</v>
      </c>
      <c r="X78" s="328">
        <v>0</v>
      </c>
      <c r="Y78" s="119">
        <f t="shared" si="16"/>
        <v>10.333333333333334</v>
      </c>
      <c r="Z78" s="122">
        <v>6</v>
      </c>
      <c r="AA78" s="38">
        <f t="shared" si="17"/>
        <v>128.5</v>
      </c>
      <c r="AB78" s="88">
        <f t="shared" si="18"/>
        <v>9.884615384615385</v>
      </c>
      <c r="AC78" s="83">
        <f aca="true" t="shared" si="20" ref="AC78:AC104">J78+N78+R78+Z78</f>
        <v>24</v>
      </c>
      <c r="AD78" s="324" t="s">
        <v>488</v>
      </c>
    </row>
    <row r="79" spans="2:30" ht="15">
      <c r="B79" s="154">
        <v>69</v>
      </c>
      <c r="C79" s="158" t="s">
        <v>434</v>
      </c>
      <c r="D79" s="159" t="s">
        <v>435</v>
      </c>
      <c r="E79" s="264">
        <v>21</v>
      </c>
      <c r="F79" s="201">
        <v>0</v>
      </c>
      <c r="G79" s="43">
        <v>30</v>
      </c>
      <c r="H79" s="44">
        <v>6</v>
      </c>
      <c r="I79" s="52">
        <f t="shared" si="11"/>
        <v>8.5</v>
      </c>
      <c r="J79" s="146">
        <f t="shared" si="19"/>
        <v>6</v>
      </c>
      <c r="K79" s="264">
        <v>17.5</v>
      </c>
      <c r="L79" s="263">
        <v>0</v>
      </c>
      <c r="M79" s="52">
        <f t="shared" si="12"/>
        <v>8.75</v>
      </c>
      <c r="N79" s="146">
        <f t="shared" si="13"/>
        <v>0</v>
      </c>
      <c r="O79" s="47">
        <v>27</v>
      </c>
      <c r="P79" s="46">
        <v>4</v>
      </c>
      <c r="Q79" s="120">
        <f t="shared" si="14"/>
        <v>13.5</v>
      </c>
      <c r="R79" s="123">
        <f t="shared" si="15"/>
        <v>4</v>
      </c>
      <c r="S79" s="47">
        <v>17</v>
      </c>
      <c r="T79" s="48">
        <v>2</v>
      </c>
      <c r="U79" s="43">
        <v>10.5</v>
      </c>
      <c r="V79" s="48">
        <v>2</v>
      </c>
      <c r="W79" s="205">
        <v>5</v>
      </c>
      <c r="X79" s="263">
        <v>0</v>
      </c>
      <c r="Y79" s="120">
        <f t="shared" si="16"/>
        <v>10.833333333333334</v>
      </c>
      <c r="Z79" s="123">
        <v>6</v>
      </c>
      <c r="AA79" s="47">
        <f t="shared" si="17"/>
        <v>128</v>
      </c>
      <c r="AB79" s="50">
        <f t="shared" si="18"/>
        <v>9.846153846153847</v>
      </c>
      <c r="AC79" s="51">
        <f t="shared" si="20"/>
        <v>16</v>
      </c>
      <c r="AD79" s="325" t="s">
        <v>488</v>
      </c>
    </row>
    <row r="80" spans="2:30" ht="15">
      <c r="B80" s="154">
        <v>70</v>
      </c>
      <c r="C80" s="158" t="s">
        <v>371</v>
      </c>
      <c r="D80" s="159" t="s">
        <v>372</v>
      </c>
      <c r="E80" s="264">
        <v>28.5</v>
      </c>
      <c r="F80" s="201">
        <v>0</v>
      </c>
      <c r="G80" s="205">
        <v>17.5</v>
      </c>
      <c r="H80" s="263">
        <v>0</v>
      </c>
      <c r="I80" s="52">
        <f t="shared" si="11"/>
        <v>7.666666666666667</v>
      </c>
      <c r="J80" s="146">
        <f t="shared" si="19"/>
        <v>0</v>
      </c>
      <c r="K80" s="264">
        <v>15</v>
      </c>
      <c r="L80" s="263">
        <v>0</v>
      </c>
      <c r="M80" s="52">
        <f t="shared" si="12"/>
        <v>7.5</v>
      </c>
      <c r="N80" s="146">
        <f t="shared" si="13"/>
        <v>0</v>
      </c>
      <c r="O80" s="47">
        <v>26.666666666666668</v>
      </c>
      <c r="P80" s="46">
        <v>4</v>
      </c>
      <c r="Q80" s="120">
        <f t="shared" si="14"/>
        <v>13.333333333333334</v>
      </c>
      <c r="R80" s="123">
        <f t="shared" si="15"/>
        <v>4</v>
      </c>
      <c r="S80" s="47">
        <v>13</v>
      </c>
      <c r="T80" s="48">
        <v>2</v>
      </c>
      <c r="U80" s="43">
        <v>12</v>
      </c>
      <c r="V80" s="48">
        <v>2</v>
      </c>
      <c r="W80" s="49">
        <v>15</v>
      </c>
      <c r="X80" s="46">
        <v>2</v>
      </c>
      <c r="Y80" s="120">
        <f t="shared" si="16"/>
        <v>13.333333333333334</v>
      </c>
      <c r="Z80" s="123">
        <f>T80+V80+X80</f>
        <v>6</v>
      </c>
      <c r="AA80" s="47">
        <f t="shared" si="17"/>
        <v>127.66666666666667</v>
      </c>
      <c r="AB80" s="50">
        <f t="shared" si="18"/>
        <v>9.820512820512821</v>
      </c>
      <c r="AC80" s="51">
        <f t="shared" si="20"/>
        <v>10</v>
      </c>
      <c r="AD80" s="325" t="s">
        <v>488</v>
      </c>
    </row>
    <row r="81" spans="2:30" ht="15">
      <c r="B81" s="154">
        <v>71</v>
      </c>
      <c r="C81" s="158" t="s">
        <v>415</v>
      </c>
      <c r="D81" s="159" t="s">
        <v>77</v>
      </c>
      <c r="E81" s="264">
        <v>18.75</v>
      </c>
      <c r="F81" s="201">
        <v>0</v>
      </c>
      <c r="G81" s="205">
        <v>25</v>
      </c>
      <c r="H81" s="263">
        <v>0</v>
      </c>
      <c r="I81" s="52">
        <f t="shared" si="11"/>
        <v>7.291666666666667</v>
      </c>
      <c r="J81" s="146">
        <f t="shared" si="19"/>
        <v>0</v>
      </c>
      <c r="K81" s="41">
        <v>20.5</v>
      </c>
      <c r="L81" s="46">
        <v>6</v>
      </c>
      <c r="M81" s="120">
        <f t="shared" si="12"/>
        <v>10.25</v>
      </c>
      <c r="N81" s="123">
        <f t="shared" si="13"/>
        <v>6</v>
      </c>
      <c r="O81" s="47">
        <v>29.333333333333332</v>
      </c>
      <c r="P81" s="46">
        <v>4</v>
      </c>
      <c r="Q81" s="120">
        <f t="shared" si="14"/>
        <v>14.666666666666666</v>
      </c>
      <c r="R81" s="123">
        <f t="shared" si="15"/>
        <v>4</v>
      </c>
      <c r="S81" s="47">
        <v>11</v>
      </c>
      <c r="T81" s="48">
        <v>2</v>
      </c>
      <c r="U81" s="205">
        <v>9</v>
      </c>
      <c r="V81" s="201">
        <v>0</v>
      </c>
      <c r="W81" s="49">
        <v>14</v>
      </c>
      <c r="X81" s="46">
        <v>2</v>
      </c>
      <c r="Y81" s="120">
        <f t="shared" si="16"/>
        <v>11.333333333333334</v>
      </c>
      <c r="Z81" s="123">
        <v>6</v>
      </c>
      <c r="AA81" s="47">
        <f t="shared" si="17"/>
        <v>127.58333333333333</v>
      </c>
      <c r="AB81" s="50">
        <f t="shared" si="18"/>
        <v>9.814102564102564</v>
      </c>
      <c r="AC81" s="51">
        <f t="shared" si="20"/>
        <v>16</v>
      </c>
      <c r="AD81" s="325" t="s">
        <v>488</v>
      </c>
    </row>
    <row r="82" spans="2:30" ht="15">
      <c r="B82" s="154">
        <v>72</v>
      </c>
      <c r="C82" s="158" t="s">
        <v>388</v>
      </c>
      <c r="D82" s="159" t="s">
        <v>77</v>
      </c>
      <c r="E82" s="264">
        <v>27</v>
      </c>
      <c r="F82" s="201">
        <v>0</v>
      </c>
      <c r="G82" s="205">
        <v>21</v>
      </c>
      <c r="H82" s="263">
        <v>0</v>
      </c>
      <c r="I82" s="52">
        <f t="shared" si="11"/>
        <v>8</v>
      </c>
      <c r="J82" s="146">
        <f t="shared" si="19"/>
        <v>0</v>
      </c>
      <c r="K82" s="264">
        <v>16.5</v>
      </c>
      <c r="L82" s="263">
        <v>0</v>
      </c>
      <c r="M82" s="52">
        <f t="shared" si="12"/>
        <v>8.25</v>
      </c>
      <c r="N82" s="146">
        <f t="shared" si="13"/>
        <v>0</v>
      </c>
      <c r="O82" s="47">
        <v>29</v>
      </c>
      <c r="P82" s="46">
        <v>4</v>
      </c>
      <c r="Q82" s="120">
        <f t="shared" si="14"/>
        <v>14.5</v>
      </c>
      <c r="R82" s="123">
        <f t="shared" si="15"/>
        <v>4</v>
      </c>
      <c r="S82" s="47">
        <v>10</v>
      </c>
      <c r="T82" s="48">
        <v>2</v>
      </c>
      <c r="U82" s="43">
        <v>10</v>
      </c>
      <c r="V82" s="48">
        <v>2</v>
      </c>
      <c r="W82" s="49">
        <v>14</v>
      </c>
      <c r="X82" s="46">
        <v>2</v>
      </c>
      <c r="Y82" s="120">
        <f t="shared" si="16"/>
        <v>11.333333333333334</v>
      </c>
      <c r="Z82" s="123">
        <v>6</v>
      </c>
      <c r="AA82" s="47">
        <f t="shared" si="17"/>
        <v>127.5</v>
      </c>
      <c r="AB82" s="50">
        <f t="shared" si="18"/>
        <v>9.807692307692308</v>
      </c>
      <c r="AC82" s="51">
        <f t="shared" si="20"/>
        <v>10</v>
      </c>
      <c r="AD82" s="325" t="s">
        <v>488</v>
      </c>
    </row>
    <row r="83" spans="2:30" ht="15">
      <c r="B83" s="154">
        <v>73</v>
      </c>
      <c r="C83" s="158" t="s">
        <v>373</v>
      </c>
      <c r="D83" s="159" t="s">
        <v>80</v>
      </c>
      <c r="E83" s="264">
        <v>21</v>
      </c>
      <c r="F83" s="201">
        <v>0</v>
      </c>
      <c r="G83" s="205">
        <v>23</v>
      </c>
      <c r="H83" s="263">
        <v>0</v>
      </c>
      <c r="I83" s="52">
        <f t="shared" si="11"/>
        <v>7.333333333333333</v>
      </c>
      <c r="J83" s="146">
        <f t="shared" si="19"/>
        <v>0</v>
      </c>
      <c r="K83" s="264">
        <v>11.5</v>
      </c>
      <c r="L83" s="263">
        <v>0</v>
      </c>
      <c r="M83" s="52">
        <f t="shared" si="12"/>
        <v>5.75</v>
      </c>
      <c r="N83" s="146">
        <f t="shared" si="13"/>
        <v>0</v>
      </c>
      <c r="O83" s="47">
        <v>28</v>
      </c>
      <c r="P83" s="46">
        <v>4</v>
      </c>
      <c r="Q83" s="120">
        <f t="shared" si="14"/>
        <v>14</v>
      </c>
      <c r="R83" s="123">
        <f t="shared" si="15"/>
        <v>4</v>
      </c>
      <c r="S83" s="47">
        <v>16</v>
      </c>
      <c r="T83" s="48">
        <v>2</v>
      </c>
      <c r="U83" s="43">
        <v>10</v>
      </c>
      <c r="V83" s="48">
        <v>2</v>
      </c>
      <c r="W83" s="49">
        <v>16</v>
      </c>
      <c r="X83" s="46">
        <v>2</v>
      </c>
      <c r="Y83" s="120">
        <f t="shared" si="16"/>
        <v>14</v>
      </c>
      <c r="Z83" s="123">
        <f>T83+V83+X83</f>
        <v>6</v>
      </c>
      <c r="AA83" s="47">
        <f t="shared" si="17"/>
        <v>125.5</v>
      </c>
      <c r="AB83" s="50">
        <f t="shared" si="18"/>
        <v>9.653846153846153</v>
      </c>
      <c r="AC83" s="51">
        <f t="shared" si="20"/>
        <v>10</v>
      </c>
      <c r="AD83" s="325" t="s">
        <v>488</v>
      </c>
    </row>
    <row r="84" spans="2:30" ht="15">
      <c r="B84" s="154">
        <v>74</v>
      </c>
      <c r="C84" s="158" t="s">
        <v>447</v>
      </c>
      <c r="D84" s="159" t="s">
        <v>448</v>
      </c>
      <c r="E84" s="264">
        <v>19.5</v>
      </c>
      <c r="F84" s="201">
        <v>0</v>
      </c>
      <c r="G84" s="43">
        <v>35.25</v>
      </c>
      <c r="H84" s="44">
        <v>6</v>
      </c>
      <c r="I84" s="52">
        <f t="shared" si="11"/>
        <v>9.125</v>
      </c>
      <c r="J84" s="146">
        <f t="shared" si="19"/>
        <v>6</v>
      </c>
      <c r="K84" s="264">
        <v>11.5</v>
      </c>
      <c r="L84" s="263">
        <v>0</v>
      </c>
      <c r="M84" s="52">
        <f t="shared" si="12"/>
        <v>5.75</v>
      </c>
      <c r="N84" s="146">
        <f t="shared" si="13"/>
        <v>0</v>
      </c>
      <c r="O84" s="47">
        <v>27.666666666666668</v>
      </c>
      <c r="P84" s="46">
        <v>4</v>
      </c>
      <c r="Q84" s="120">
        <f t="shared" si="14"/>
        <v>13.833333333333334</v>
      </c>
      <c r="R84" s="123">
        <f t="shared" si="15"/>
        <v>4</v>
      </c>
      <c r="S84" s="47">
        <v>10</v>
      </c>
      <c r="T84" s="48">
        <v>2</v>
      </c>
      <c r="U84" s="205">
        <v>9</v>
      </c>
      <c r="V84" s="201">
        <v>0</v>
      </c>
      <c r="W84" s="49">
        <v>12</v>
      </c>
      <c r="X84" s="46">
        <v>2</v>
      </c>
      <c r="Y84" s="120">
        <f t="shared" si="16"/>
        <v>10.333333333333334</v>
      </c>
      <c r="Z84" s="123">
        <v>6</v>
      </c>
      <c r="AA84" s="47">
        <f t="shared" si="17"/>
        <v>124.91666666666667</v>
      </c>
      <c r="AB84" s="50">
        <f t="shared" si="18"/>
        <v>9.60897435897436</v>
      </c>
      <c r="AC84" s="51">
        <f t="shared" si="20"/>
        <v>16</v>
      </c>
      <c r="AD84" s="325" t="s">
        <v>488</v>
      </c>
    </row>
    <row r="85" spans="2:30" ht="15">
      <c r="B85" s="154">
        <v>75</v>
      </c>
      <c r="C85" s="158" t="s">
        <v>374</v>
      </c>
      <c r="D85" s="159" t="s">
        <v>77</v>
      </c>
      <c r="E85" s="264">
        <v>22.5</v>
      </c>
      <c r="F85" s="201">
        <v>0</v>
      </c>
      <c r="G85" s="43">
        <v>30</v>
      </c>
      <c r="H85" s="44">
        <v>6</v>
      </c>
      <c r="I85" s="52">
        <f t="shared" si="11"/>
        <v>8.75</v>
      </c>
      <c r="J85" s="146">
        <f t="shared" si="19"/>
        <v>6</v>
      </c>
      <c r="K85" s="264">
        <v>10</v>
      </c>
      <c r="L85" s="263">
        <v>0</v>
      </c>
      <c r="M85" s="52">
        <f t="shared" si="12"/>
        <v>5</v>
      </c>
      <c r="N85" s="146">
        <f t="shared" si="13"/>
        <v>0</v>
      </c>
      <c r="O85" s="47">
        <v>26.333333333333332</v>
      </c>
      <c r="P85" s="46">
        <v>4</v>
      </c>
      <c r="Q85" s="120">
        <f t="shared" si="14"/>
        <v>13.166666666666666</v>
      </c>
      <c r="R85" s="123">
        <f t="shared" si="15"/>
        <v>4</v>
      </c>
      <c r="S85" s="47">
        <v>10</v>
      </c>
      <c r="T85" s="48">
        <v>2</v>
      </c>
      <c r="U85" s="43">
        <v>11</v>
      </c>
      <c r="V85" s="48">
        <v>2</v>
      </c>
      <c r="W85" s="49">
        <v>15</v>
      </c>
      <c r="X85" s="46">
        <v>2</v>
      </c>
      <c r="Y85" s="120">
        <f t="shared" si="16"/>
        <v>12</v>
      </c>
      <c r="Z85" s="123">
        <v>6</v>
      </c>
      <c r="AA85" s="47">
        <f t="shared" si="17"/>
        <v>124.83333333333333</v>
      </c>
      <c r="AB85" s="50">
        <f t="shared" si="18"/>
        <v>9.602564102564102</v>
      </c>
      <c r="AC85" s="51">
        <f t="shared" si="20"/>
        <v>16</v>
      </c>
      <c r="AD85" s="325" t="s">
        <v>488</v>
      </c>
    </row>
    <row r="86" spans="2:30" ht="15">
      <c r="B86" s="154">
        <v>76</v>
      </c>
      <c r="C86" s="158" t="s">
        <v>481</v>
      </c>
      <c r="D86" s="159" t="s">
        <v>77</v>
      </c>
      <c r="E86" s="41">
        <v>33.75</v>
      </c>
      <c r="F86" s="42">
        <v>8</v>
      </c>
      <c r="G86" s="205">
        <v>18.5</v>
      </c>
      <c r="H86" s="263">
        <v>0</v>
      </c>
      <c r="I86" s="52">
        <f t="shared" si="11"/>
        <v>8.708333333333334</v>
      </c>
      <c r="J86" s="146">
        <f t="shared" si="19"/>
        <v>8</v>
      </c>
      <c r="K86" s="264">
        <v>7.5</v>
      </c>
      <c r="L86" s="263">
        <v>0</v>
      </c>
      <c r="M86" s="52">
        <f t="shared" si="12"/>
        <v>3.75</v>
      </c>
      <c r="N86" s="146">
        <f t="shared" si="13"/>
        <v>0</v>
      </c>
      <c r="O86" s="47">
        <v>22</v>
      </c>
      <c r="P86" s="46">
        <v>4</v>
      </c>
      <c r="Q86" s="120">
        <f t="shared" si="14"/>
        <v>11</v>
      </c>
      <c r="R86" s="123">
        <f t="shared" si="15"/>
        <v>4</v>
      </c>
      <c r="S86" s="47">
        <v>15</v>
      </c>
      <c r="T86" s="48">
        <v>2</v>
      </c>
      <c r="U86" s="43">
        <v>10.5</v>
      </c>
      <c r="V86" s="48">
        <v>2</v>
      </c>
      <c r="W86" s="49">
        <v>17</v>
      </c>
      <c r="X86" s="46">
        <v>2</v>
      </c>
      <c r="Y86" s="120">
        <f t="shared" si="16"/>
        <v>14.166666666666666</v>
      </c>
      <c r="Z86" s="123">
        <f>T86+V86+X86</f>
        <v>6</v>
      </c>
      <c r="AA86" s="47">
        <f t="shared" si="17"/>
        <v>124.25</v>
      </c>
      <c r="AB86" s="50">
        <f t="shared" si="18"/>
        <v>9.557692307692308</v>
      </c>
      <c r="AC86" s="51">
        <f t="shared" si="20"/>
        <v>18</v>
      </c>
      <c r="AD86" s="325" t="s">
        <v>488</v>
      </c>
    </row>
    <row r="87" spans="2:30" ht="15">
      <c r="B87" s="154">
        <v>77</v>
      </c>
      <c r="C87" s="158" t="s">
        <v>387</v>
      </c>
      <c r="D87" s="159" t="s">
        <v>140</v>
      </c>
      <c r="E87" s="264">
        <v>28.5</v>
      </c>
      <c r="F87" s="201">
        <v>0</v>
      </c>
      <c r="G87" s="205">
        <v>21.5</v>
      </c>
      <c r="H87" s="263">
        <v>0</v>
      </c>
      <c r="I87" s="52">
        <f t="shared" si="11"/>
        <v>8.333333333333334</v>
      </c>
      <c r="J87" s="146">
        <f t="shared" si="19"/>
        <v>0</v>
      </c>
      <c r="K87" s="264">
        <v>13</v>
      </c>
      <c r="L87" s="263">
        <v>0</v>
      </c>
      <c r="M87" s="52">
        <f t="shared" si="12"/>
        <v>6.5</v>
      </c>
      <c r="N87" s="146">
        <f t="shared" si="13"/>
        <v>0</v>
      </c>
      <c r="O87" s="47">
        <v>30</v>
      </c>
      <c r="P87" s="46">
        <v>4</v>
      </c>
      <c r="Q87" s="120">
        <f t="shared" si="14"/>
        <v>15</v>
      </c>
      <c r="R87" s="123">
        <f t="shared" si="15"/>
        <v>4</v>
      </c>
      <c r="S87" s="47">
        <v>11</v>
      </c>
      <c r="T87" s="48">
        <v>2</v>
      </c>
      <c r="U87" s="43">
        <v>10</v>
      </c>
      <c r="V87" s="48">
        <v>2</v>
      </c>
      <c r="W87" s="49">
        <v>10</v>
      </c>
      <c r="X87" s="46">
        <v>2</v>
      </c>
      <c r="Y87" s="120">
        <f t="shared" si="16"/>
        <v>10.333333333333334</v>
      </c>
      <c r="Z87" s="123">
        <v>6</v>
      </c>
      <c r="AA87" s="47">
        <f t="shared" si="17"/>
        <v>124</v>
      </c>
      <c r="AB87" s="50">
        <f t="shared" si="18"/>
        <v>9.538461538461538</v>
      </c>
      <c r="AC87" s="51">
        <f t="shared" si="20"/>
        <v>10</v>
      </c>
      <c r="AD87" s="325" t="s">
        <v>488</v>
      </c>
    </row>
    <row r="88" spans="2:30" ht="15">
      <c r="B88" s="154">
        <v>78</v>
      </c>
      <c r="C88" s="158" t="s">
        <v>347</v>
      </c>
      <c r="D88" s="159" t="s">
        <v>348</v>
      </c>
      <c r="E88" s="264">
        <v>26.25</v>
      </c>
      <c r="F88" s="201">
        <v>0</v>
      </c>
      <c r="G88" s="205">
        <v>17</v>
      </c>
      <c r="H88" s="263">
        <v>0</v>
      </c>
      <c r="I88" s="52">
        <f t="shared" si="11"/>
        <v>7.208333333333333</v>
      </c>
      <c r="J88" s="146">
        <f t="shared" si="19"/>
        <v>0</v>
      </c>
      <c r="K88" s="264">
        <v>12</v>
      </c>
      <c r="L88" s="263">
        <v>0</v>
      </c>
      <c r="M88" s="52">
        <f t="shared" si="12"/>
        <v>6</v>
      </c>
      <c r="N88" s="146">
        <f t="shared" si="13"/>
        <v>0</v>
      </c>
      <c r="O88" s="47">
        <v>29</v>
      </c>
      <c r="P88" s="46">
        <v>4</v>
      </c>
      <c r="Q88" s="120">
        <f t="shared" si="14"/>
        <v>14.5</v>
      </c>
      <c r="R88" s="123">
        <f t="shared" si="15"/>
        <v>4</v>
      </c>
      <c r="S88" s="47">
        <v>16</v>
      </c>
      <c r="T88" s="48">
        <v>2</v>
      </c>
      <c r="U88" s="43">
        <v>12.5</v>
      </c>
      <c r="V88" s="48">
        <v>2</v>
      </c>
      <c r="W88" s="49">
        <v>10</v>
      </c>
      <c r="X88" s="46">
        <v>2</v>
      </c>
      <c r="Y88" s="120">
        <f t="shared" si="16"/>
        <v>12.833333333333334</v>
      </c>
      <c r="Z88" s="123">
        <f>T88+V88+X88</f>
        <v>6</v>
      </c>
      <c r="AA88" s="47">
        <f t="shared" si="17"/>
        <v>122.75</v>
      </c>
      <c r="AB88" s="50">
        <f t="shared" si="18"/>
        <v>9.442307692307692</v>
      </c>
      <c r="AC88" s="51">
        <f t="shared" si="20"/>
        <v>10</v>
      </c>
      <c r="AD88" s="325" t="s">
        <v>488</v>
      </c>
    </row>
    <row r="89" spans="2:30" ht="15">
      <c r="B89" s="154">
        <v>79</v>
      </c>
      <c r="C89" s="158" t="s">
        <v>382</v>
      </c>
      <c r="D89" s="159" t="s">
        <v>78</v>
      </c>
      <c r="E89" s="264">
        <v>26.25</v>
      </c>
      <c r="F89" s="201">
        <v>0</v>
      </c>
      <c r="G89" s="205">
        <v>20.5</v>
      </c>
      <c r="H89" s="263">
        <v>0</v>
      </c>
      <c r="I89" s="52">
        <f t="shared" si="11"/>
        <v>7.791666666666667</v>
      </c>
      <c r="J89" s="146">
        <f t="shared" si="19"/>
        <v>0</v>
      </c>
      <c r="K89" s="264">
        <v>14.5</v>
      </c>
      <c r="L89" s="263">
        <v>0</v>
      </c>
      <c r="M89" s="52">
        <f t="shared" si="12"/>
        <v>7.25</v>
      </c>
      <c r="N89" s="146">
        <f t="shared" si="13"/>
        <v>0</v>
      </c>
      <c r="O89" s="47">
        <v>29.333333333333332</v>
      </c>
      <c r="P89" s="46">
        <v>4</v>
      </c>
      <c r="Q89" s="120">
        <f t="shared" si="14"/>
        <v>14.666666666666666</v>
      </c>
      <c r="R89" s="123">
        <f t="shared" si="15"/>
        <v>4</v>
      </c>
      <c r="S89" s="264">
        <v>9</v>
      </c>
      <c r="T89" s="201">
        <v>0</v>
      </c>
      <c r="U89" s="205">
        <v>8</v>
      </c>
      <c r="V89" s="201">
        <v>0</v>
      </c>
      <c r="W89" s="49">
        <v>14</v>
      </c>
      <c r="X89" s="46">
        <v>2</v>
      </c>
      <c r="Y89" s="120">
        <f t="shared" si="16"/>
        <v>10.333333333333334</v>
      </c>
      <c r="Z89" s="123">
        <v>6</v>
      </c>
      <c r="AA89" s="47">
        <f t="shared" si="17"/>
        <v>121.58333333333333</v>
      </c>
      <c r="AB89" s="50">
        <f t="shared" si="18"/>
        <v>9.352564102564102</v>
      </c>
      <c r="AC89" s="51">
        <f t="shared" si="20"/>
        <v>10</v>
      </c>
      <c r="AD89" s="325" t="s">
        <v>488</v>
      </c>
    </row>
    <row r="90" spans="2:30" ht="15">
      <c r="B90" s="154">
        <v>80</v>
      </c>
      <c r="C90" s="158" t="s">
        <v>480</v>
      </c>
      <c r="D90" s="159" t="s">
        <v>343</v>
      </c>
      <c r="E90" s="264">
        <v>19.5</v>
      </c>
      <c r="F90" s="201">
        <v>0</v>
      </c>
      <c r="G90" s="205">
        <v>15.5</v>
      </c>
      <c r="H90" s="263">
        <v>0</v>
      </c>
      <c r="I90" s="52">
        <f t="shared" si="11"/>
        <v>5.833333333333333</v>
      </c>
      <c r="J90" s="146">
        <f t="shared" si="19"/>
        <v>0</v>
      </c>
      <c r="K90" s="264">
        <v>14.5</v>
      </c>
      <c r="L90" s="263">
        <v>0</v>
      </c>
      <c r="M90" s="52">
        <f t="shared" si="12"/>
        <v>7.25</v>
      </c>
      <c r="N90" s="146">
        <f t="shared" si="13"/>
        <v>0</v>
      </c>
      <c r="O90" s="47">
        <v>30</v>
      </c>
      <c r="P90" s="46">
        <v>4</v>
      </c>
      <c r="Q90" s="120">
        <f t="shared" si="14"/>
        <v>15</v>
      </c>
      <c r="R90" s="123">
        <f t="shared" si="15"/>
        <v>4</v>
      </c>
      <c r="S90" s="47">
        <v>17</v>
      </c>
      <c r="T90" s="48">
        <v>2</v>
      </c>
      <c r="U90" s="43">
        <v>10.5</v>
      </c>
      <c r="V90" s="48">
        <v>2</v>
      </c>
      <c r="W90" s="49">
        <v>13</v>
      </c>
      <c r="X90" s="46">
        <v>2</v>
      </c>
      <c r="Y90" s="120">
        <f t="shared" si="16"/>
        <v>13.5</v>
      </c>
      <c r="Z90" s="123">
        <f>T90+V90+X90</f>
        <v>6</v>
      </c>
      <c r="AA90" s="47">
        <f t="shared" si="17"/>
        <v>120</v>
      </c>
      <c r="AB90" s="50">
        <f t="shared" si="18"/>
        <v>9.23076923076923</v>
      </c>
      <c r="AC90" s="51">
        <f t="shared" si="20"/>
        <v>10</v>
      </c>
      <c r="AD90" s="325" t="s">
        <v>488</v>
      </c>
    </row>
    <row r="91" spans="2:30" ht="15">
      <c r="B91" s="154">
        <v>81</v>
      </c>
      <c r="C91" s="158" t="s">
        <v>428</v>
      </c>
      <c r="D91" s="159" t="s">
        <v>126</v>
      </c>
      <c r="E91" s="264">
        <v>24</v>
      </c>
      <c r="F91" s="201">
        <v>0</v>
      </c>
      <c r="G91" s="205">
        <v>18</v>
      </c>
      <c r="H91" s="263">
        <v>0</v>
      </c>
      <c r="I91" s="52">
        <f t="shared" si="11"/>
        <v>7</v>
      </c>
      <c r="J91" s="146">
        <f t="shared" si="19"/>
        <v>0</v>
      </c>
      <c r="K91" s="264">
        <v>13.5</v>
      </c>
      <c r="L91" s="263">
        <v>0</v>
      </c>
      <c r="M91" s="52">
        <f t="shared" si="12"/>
        <v>6.75</v>
      </c>
      <c r="N91" s="146">
        <f t="shared" si="13"/>
        <v>0</v>
      </c>
      <c r="O91" s="47">
        <v>26</v>
      </c>
      <c r="P91" s="46">
        <v>4</v>
      </c>
      <c r="Q91" s="120">
        <f t="shared" si="14"/>
        <v>13</v>
      </c>
      <c r="R91" s="123">
        <f t="shared" si="15"/>
        <v>4</v>
      </c>
      <c r="S91" s="47">
        <v>12.5</v>
      </c>
      <c r="T91" s="48">
        <v>2</v>
      </c>
      <c r="U91" s="205">
        <v>8.5</v>
      </c>
      <c r="V91" s="201">
        <v>0</v>
      </c>
      <c r="W91" s="49">
        <v>17</v>
      </c>
      <c r="X91" s="46">
        <v>2</v>
      </c>
      <c r="Y91" s="120">
        <f t="shared" si="16"/>
        <v>12.666666666666666</v>
      </c>
      <c r="Z91" s="123">
        <v>6</v>
      </c>
      <c r="AA91" s="47">
        <f t="shared" si="17"/>
        <v>119.5</v>
      </c>
      <c r="AB91" s="50">
        <f t="shared" si="18"/>
        <v>9.192307692307692</v>
      </c>
      <c r="AC91" s="51">
        <f t="shared" si="20"/>
        <v>10</v>
      </c>
      <c r="AD91" s="325" t="s">
        <v>488</v>
      </c>
    </row>
    <row r="92" spans="2:30" ht="15">
      <c r="B92" s="154">
        <v>82</v>
      </c>
      <c r="C92" s="158" t="s">
        <v>396</v>
      </c>
      <c r="D92" s="159" t="s">
        <v>397</v>
      </c>
      <c r="E92" s="264">
        <v>24.75</v>
      </c>
      <c r="F92" s="201">
        <v>0</v>
      </c>
      <c r="G92" s="205">
        <v>17</v>
      </c>
      <c r="H92" s="263">
        <v>0</v>
      </c>
      <c r="I92" s="52">
        <f t="shared" si="11"/>
        <v>6.958333333333333</v>
      </c>
      <c r="J92" s="146">
        <f t="shared" si="19"/>
        <v>0</v>
      </c>
      <c r="K92" s="264">
        <v>18.5</v>
      </c>
      <c r="L92" s="263">
        <v>0</v>
      </c>
      <c r="M92" s="52">
        <f t="shared" si="12"/>
        <v>9.25</v>
      </c>
      <c r="N92" s="146">
        <f t="shared" si="13"/>
        <v>0</v>
      </c>
      <c r="O92" s="47">
        <v>34</v>
      </c>
      <c r="P92" s="46">
        <v>4</v>
      </c>
      <c r="Q92" s="120">
        <f t="shared" si="14"/>
        <v>17</v>
      </c>
      <c r="R92" s="123">
        <f t="shared" si="15"/>
        <v>4</v>
      </c>
      <c r="S92" s="264">
        <v>8</v>
      </c>
      <c r="T92" s="201">
        <v>0</v>
      </c>
      <c r="U92" s="43">
        <v>10</v>
      </c>
      <c r="V92" s="48">
        <v>2</v>
      </c>
      <c r="W92" s="205">
        <v>7</v>
      </c>
      <c r="X92" s="263">
        <v>0</v>
      </c>
      <c r="Y92" s="52">
        <f t="shared" si="16"/>
        <v>8.333333333333334</v>
      </c>
      <c r="Z92" s="146">
        <f>T92+V92+X92</f>
        <v>2</v>
      </c>
      <c r="AA92" s="47">
        <f t="shared" si="17"/>
        <v>119.25</v>
      </c>
      <c r="AB92" s="50">
        <f t="shared" si="18"/>
        <v>9.173076923076923</v>
      </c>
      <c r="AC92" s="51">
        <f t="shared" si="20"/>
        <v>6</v>
      </c>
      <c r="AD92" s="325" t="s">
        <v>488</v>
      </c>
    </row>
    <row r="93" spans="2:30" ht="15">
      <c r="B93" s="154">
        <v>83</v>
      </c>
      <c r="C93" s="158" t="s">
        <v>436</v>
      </c>
      <c r="D93" s="159" t="s">
        <v>437</v>
      </c>
      <c r="E93" s="264">
        <v>24.75</v>
      </c>
      <c r="F93" s="201">
        <v>0</v>
      </c>
      <c r="G93" s="205">
        <v>14.5</v>
      </c>
      <c r="H93" s="263">
        <v>0</v>
      </c>
      <c r="I93" s="52">
        <f t="shared" si="11"/>
        <v>6.541666666666667</v>
      </c>
      <c r="J93" s="146">
        <f t="shared" si="19"/>
        <v>0</v>
      </c>
      <c r="K93" s="264">
        <v>6</v>
      </c>
      <c r="L93" s="263">
        <v>0</v>
      </c>
      <c r="M93" s="52">
        <f t="shared" si="12"/>
        <v>3</v>
      </c>
      <c r="N93" s="146">
        <f t="shared" si="13"/>
        <v>0</v>
      </c>
      <c r="O93" s="47">
        <v>29.333333333333332</v>
      </c>
      <c r="P93" s="46">
        <v>4</v>
      </c>
      <c r="Q93" s="120">
        <f t="shared" si="14"/>
        <v>14.666666666666666</v>
      </c>
      <c r="R93" s="123">
        <f t="shared" si="15"/>
        <v>4</v>
      </c>
      <c r="S93" s="47">
        <v>16</v>
      </c>
      <c r="T93" s="48">
        <v>2</v>
      </c>
      <c r="U93" s="43">
        <v>10</v>
      </c>
      <c r="V93" s="48">
        <v>2</v>
      </c>
      <c r="W93" s="49">
        <v>17</v>
      </c>
      <c r="X93" s="46">
        <v>2</v>
      </c>
      <c r="Y93" s="120">
        <f t="shared" si="16"/>
        <v>14.333333333333334</v>
      </c>
      <c r="Z93" s="123">
        <f>T93+V93+X93</f>
        <v>6</v>
      </c>
      <c r="AA93" s="47">
        <f t="shared" si="17"/>
        <v>117.58333333333333</v>
      </c>
      <c r="AB93" s="50">
        <f t="shared" si="18"/>
        <v>9.044871794871794</v>
      </c>
      <c r="AC93" s="51">
        <f t="shared" si="20"/>
        <v>10</v>
      </c>
      <c r="AD93" s="325" t="s">
        <v>488</v>
      </c>
    </row>
    <row r="94" spans="2:30" ht="15">
      <c r="B94" s="154">
        <v>84</v>
      </c>
      <c r="C94" s="158" t="s">
        <v>383</v>
      </c>
      <c r="D94" s="159" t="s">
        <v>167</v>
      </c>
      <c r="E94" s="264">
        <v>25.5</v>
      </c>
      <c r="F94" s="201">
        <v>0</v>
      </c>
      <c r="G94" s="205">
        <v>22.5</v>
      </c>
      <c r="H94" s="263">
        <v>0</v>
      </c>
      <c r="I94" s="52">
        <f t="shared" si="11"/>
        <v>8</v>
      </c>
      <c r="J94" s="146">
        <f t="shared" si="19"/>
        <v>0</v>
      </c>
      <c r="K94" s="264">
        <v>12.5</v>
      </c>
      <c r="L94" s="263">
        <v>0</v>
      </c>
      <c r="M94" s="52">
        <f t="shared" si="12"/>
        <v>6.25</v>
      </c>
      <c r="N94" s="146">
        <f t="shared" si="13"/>
        <v>0</v>
      </c>
      <c r="O94" s="47">
        <v>23</v>
      </c>
      <c r="P94" s="46">
        <v>4</v>
      </c>
      <c r="Q94" s="120">
        <f t="shared" si="14"/>
        <v>11.5</v>
      </c>
      <c r="R94" s="123">
        <f t="shared" si="15"/>
        <v>4</v>
      </c>
      <c r="S94" s="47">
        <v>13</v>
      </c>
      <c r="T94" s="48">
        <v>2</v>
      </c>
      <c r="U94" s="205">
        <v>5</v>
      </c>
      <c r="V94" s="201">
        <v>0</v>
      </c>
      <c r="W94" s="49">
        <v>14.5</v>
      </c>
      <c r="X94" s="46">
        <v>2</v>
      </c>
      <c r="Y94" s="120">
        <f t="shared" si="16"/>
        <v>10.833333333333334</v>
      </c>
      <c r="Z94" s="123">
        <v>6</v>
      </c>
      <c r="AA94" s="47">
        <f t="shared" si="17"/>
        <v>116</v>
      </c>
      <c r="AB94" s="50">
        <f t="shared" si="18"/>
        <v>8.923076923076923</v>
      </c>
      <c r="AC94" s="51">
        <f t="shared" si="20"/>
        <v>10</v>
      </c>
      <c r="AD94" s="325" t="s">
        <v>488</v>
      </c>
    </row>
    <row r="95" spans="2:30" ht="15">
      <c r="B95" s="154">
        <v>85</v>
      </c>
      <c r="C95" s="158" t="s">
        <v>422</v>
      </c>
      <c r="D95" s="159" t="s">
        <v>423</v>
      </c>
      <c r="E95" s="264">
        <v>18</v>
      </c>
      <c r="F95" s="201">
        <v>0</v>
      </c>
      <c r="G95" s="205">
        <v>25</v>
      </c>
      <c r="H95" s="263">
        <v>0</v>
      </c>
      <c r="I95" s="52">
        <f t="shared" si="11"/>
        <v>7.166666666666667</v>
      </c>
      <c r="J95" s="146">
        <f t="shared" si="19"/>
        <v>0</v>
      </c>
      <c r="K95" s="264">
        <v>12</v>
      </c>
      <c r="L95" s="263">
        <v>0</v>
      </c>
      <c r="M95" s="52">
        <f t="shared" si="12"/>
        <v>6</v>
      </c>
      <c r="N95" s="146">
        <f t="shared" si="13"/>
        <v>0</v>
      </c>
      <c r="O95" s="47">
        <v>26</v>
      </c>
      <c r="P95" s="46">
        <v>4</v>
      </c>
      <c r="Q95" s="120">
        <f t="shared" si="14"/>
        <v>13</v>
      </c>
      <c r="R95" s="123">
        <f t="shared" si="15"/>
        <v>4</v>
      </c>
      <c r="S95" s="264">
        <v>7</v>
      </c>
      <c r="T95" s="201">
        <v>0</v>
      </c>
      <c r="U95" s="43">
        <v>11.5</v>
      </c>
      <c r="V95" s="48">
        <v>2</v>
      </c>
      <c r="W95" s="49">
        <v>16.5</v>
      </c>
      <c r="X95" s="46">
        <v>2</v>
      </c>
      <c r="Y95" s="120">
        <f t="shared" si="16"/>
        <v>11.666666666666666</v>
      </c>
      <c r="Z95" s="123">
        <v>6</v>
      </c>
      <c r="AA95" s="47">
        <f t="shared" si="17"/>
        <v>116</v>
      </c>
      <c r="AB95" s="50">
        <f t="shared" si="18"/>
        <v>8.923076923076923</v>
      </c>
      <c r="AC95" s="51">
        <f t="shared" si="20"/>
        <v>10</v>
      </c>
      <c r="AD95" s="325" t="s">
        <v>488</v>
      </c>
    </row>
    <row r="96" spans="2:30" ht="15">
      <c r="B96" s="154">
        <v>86</v>
      </c>
      <c r="C96" s="158" t="s">
        <v>478</v>
      </c>
      <c r="D96" s="159" t="s">
        <v>86</v>
      </c>
      <c r="E96" s="264">
        <v>12.75</v>
      </c>
      <c r="F96" s="201">
        <v>0</v>
      </c>
      <c r="G96" s="205">
        <v>19</v>
      </c>
      <c r="H96" s="263">
        <v>0</v>
      </c>
      <c r="I96" s="52">
        <f t="shared" si="11"/>
        <v>5.291666666666667</v>
      </c>
      <c r="J96" s="146">
        <f t="shared" si="19"/>
        <v>0</v>
      </c>
      <c r="K96" s="41">
        <v>25</v>
      </c>
      <c r="L96" s="46">
        <v>6</v>
      </c>
      <c r="M96" s="120">
        <f t="shared" si="12"/>
        <v>12.5</v>
      </c>
      <c r="N96" s="123">
        <f t="shared" si="13"/>
        <v>6</v>
      </c>
      <c r="O96" s="47">
        <v>27</v>
      </c>
      <c r="P96" s="46">
        <v>4</v>
      </c>
      <c r="Q96" s="120">
        <f t="shared" si="14"/>
        <v>13.5</v>
      </c>
      <c r="R96" s="123">
        <f t="shared" si="15"/>
        <v>4</v>
      </c>
      <c r="S96" s="264">
        <v>8</v>
      </c>
      <c r="T96" s="201">
        <v>0</v>
      </c>
      <c r="U96" s="43">
        <v>12</v>
      </c>
      <c r="V96" s="48">
        <v>2</v>
      </c>
      <c r="W96" s="49">
        <v>12</v>
      </c>
      <c r="X96" s="46">
        <v>2</v>
      </c>
      <c r="Y96" s="120">
        <f t="shared" si="16"/>
        <v>10.666666666666666</v>
      </c>
      <c r="Z96" s="123">
        <v>6</v>
      </c>
      <c r="AA96" s="47">
        <f t="shared" si="17"/>
        <v>115.75</v>
      </c>
      <c r="AB96" s="50">
        <f t="shared" si="18"/>
        <v>8.903846153846153</v>
      </c>
      <c r="AC96" s="51">
        <f t="shared" si="20"/>
        <v>16</v>
      </c>
      <c r="AD96" s="325" t="s">
        <v>488</v>
      </c>
    </row>
    <row r="97" spans="2:30" ht="15">
      <c r="B97" s="154">
        <v>87</v>
      </c>
      <c r="C97" s="158" t="s">
        <v>355</v>
      </c>
      <c r="D97" s="159" t="s">
        <v>356</v>
      </c>
      <c r="E97" s="264">
        <v>28.5</v>
      </c>
      <c r="F97" s="201">
        <v>0</v>
      </c>
      <c r="G97" s="205">
        <v>21.5</v>
      </c>
      <c r="H97" s="263">
        <v>0</v>
      </c>
      <c r="I97" s="52">
        <f t="shared" si="11"/>
        <v>8.333333333333334</v>
      </c>
      <c r="J97" s="146">
        <f t="shared" si="19"/>
        <v>0</v>
      </c>
      <c r="K97" s="264">
        <v>5.5</v>
      </c>
      <c r="L97" s="263">
        <v>0</v>
      </c>
      <c r="M97" s="52">
        <f t="shared" si="12"/>
        <v>2.75</v>
      </c>
      <c r="N97" s="146">
        <f t="shared" si="13"/>
        <v>0</v>
      </c>
      <c r="O97" s="47">
        <v>27.666666666666668</v>
      </c>
      <c r="P97" s="46">
        <v>4</v>
      </c>
      <c r="Q97" s="120">
        <f t="shared" si="14"/>
        <v>13.833333333333334</v>
      </c>
      <c r="R97" s="123">
        <f t="shared" si="15"/>
        <v>4</v>
      </c>
      <c r="S97" s="47">
        <v>12</v>
      </c>
      <c r="T97" s="48">
        <v>2</v>
      </c>
      <c r="U97" s="205">
        <v>6</v>
      </c>
      <c r="V97" s="201">
        <v>0</v>
      </c>
      <c r="W97" s="49">
        <v>12</v>
      </c>
      <c r="X97" s="46">
        <v>2</v>
      </c>
      <c r="Y97" s="120">
        <f t="shared" si="16"/>
        <v>10</v>
      </c>
      <c r="Z97" s="123">
        <v>6</v>
      </c>
      <c r="AA97" s="47">
        <f t="shared" si="17"/>
        <v>113.16666666666667</v>
      </c>
      <c r="AB97" s="50">
        <f t="shared" si="18"/>
        <v>8.705128205128206</v>
      </c>
      <c r="AC97" s="51">
        <f t="shared" si="20"/>
        <v>10</v>
      </c>
      <c r="AD97" s="325" t="s">
        <v>488</v>
      </c>
    </row>
    <row r="98" spans="2:30" ht="15">
      <c r="B98" s="154">
        <v>88</v>
      </c>
      <c r="C98" s="158" t="s">
        <v>438</v>
      </c>
      <c r="D98" s="159" t="s">
        <v>220</v>
      </c>
      <c r="E98" s="41">
        <v>30</v>
      </c>
      <c r="F98" s="42">
        <v>8</v>
      </c>
      <c r="G98" s="205">
        <v>15</v>
      </c>
      <c r="H98" s="263">
        <v>0</v>
      </c>
      <c r="I98" s="52">
        <f t="shared" si="11"/>
        <v>7.5</v>
      </c>
      <c r="J98" s="146">
        <f t="shared" si="19"/>
        <v>8</v>
      </c>
      <c r="K98" s="264">
        <v>10</v>
      </c>
      <c r="L98" s="263">
        <v>0</v>
      </c>
      <c r="M98" s="52">
        <f t="shared" si="12"/>
        <v>5</v>
      </c>
      <c r="N98" s="146">
        <f t="shared" si="13"/>
        <v>0</v>
      </c>
      <c r="O98" s="47">
        <v>28.666666666666668</v>
      </c>
      <c r="P98" s="46">
        <v>4</v>
      </c>
      <c r="Q98" s="120">
        <f t="shared" si="14"/>
        <v>14.333333333333334</v>
      </c>
      <c r="R98" s="123">
        <f t="shared" si="15"/>
        <v>4</v>
      </c>
      <c r="S98" s="47">
        <v>12</v>
      </c>
      <c r="T98" s="48">
        <v>2</v>
      </c>
      <c r="U98" s="205">
        <v>5.5</v>
      </c>
      <c r="V98" s="201">
        <v>0</v>
      </c>
      <c r="W98" s="205">
        <v>8</v>
      </c>
      <c r="X98" s="263">
        <v>0</v>
      </c>
      <c r="Y98" s="52">
        <f t="shared" si="16"/>
        <v>8.5</v>
      </c>
      <c r="Z98" s="146">
        <f>T98+V98+X98</f>
        <v>2</v>
      </c>
      <c r="AA98" s="47">
        <f t="shared" si="17"/>
        <v>109.16666666666667</v>
      </c>
      <c r="AB98" s="50">
        <f t="shared" si="18"/>
        <v>8.397435897435898</v>
      </c>
      <c r="AC98" s="51">
        <f t="shared" si="20"/>
        <v>14</v>
      </c>
      <c r="AD98" s="325" t="s">
        <v>488</v>
      </c>
    </row>
    <row r="99" spans="2:30" ht="15">
      <c r="B99" s="154">
        <v>89</v>
      </c>
      <c r="C99" s="158" t="s">
        <v>442</v>
      </c>
      <c r="D99" s="159" t="s">
        <v>443</v>
      </c>
      <c r="E99" s="264">
        <v>21</v>
      </c>
      <c r="F99" s="201">
        <v>0</v>
      </c>
      <c r="G99" s="205">
        <v>15.5</v>
      </c>
      <c r="H99" s="263">
        <v>0</v>
      </c>
      <c r="I99" s="52">
        <f t="shared" si="11"/>
        <v>6.083333333333333</v>
      </c>
      <c r="J99" s="146">
        <f t="shared" si="19"/>
        <v>0</v>
      </c>
      <c r="K99" s="264">
        <v>13</v>
      </c>
      <c r="L99" s="263">
        <v>0</v>
      </c>
      <c r="M99" s="52">
        <f t="shared" si="12"/>
        <v>6.5</v>
      </c>
      <c r="N99" s="146">
        <f t="shared" si="13"/>
        <v>0</v>
      </c>
      <c r="O99" s="47">
        <v>28.5</v>
      </c>
      <c r="P99" s="46">
        <v>4</v>
      </c>
      <c r="Q99" s="120">
        <f t="shared" si="14"/>
        <v>14.25</v>
      </c>
      <c r="R99" s="123">
        <f t="shared" si="15"/>
        <v>4</v>
      </c>
      <c r="S99" s="264">
        <v>9</v>
      </c>
      <c r="T99" s="201">
        <v>0</v>
      </c>
      <c r="U99" s="43">
        <v>10</v>
      </c>
      <c r="V99" s="48">
        <v>2</v>
      </c>
      <c r="W99" s="49">
        <v>11</v>
      </c>
      <c r="X99" s="46">
        <v>2</v>
      </c>
      <c r="Y99" s="120">
        <f t="shared" si="16"/>
        <v>10</v>
      </c>
      <c r="Z99" s="123">
        <v>6</v>
      </c>
      <c r="AA99" s="47">
        <f t="shared" si="17"/>
        <v>108</v>
      </c>
      <c r="AB99" s="50">
        <f t="shared" si="18"/>
        <v>8.307692307692308</v>
      </c>
      <c r="AC99" s="51">
        <f t="shared" si="20"/>
        <v>10</v>
      </c>
      <c r="AD99" s="325" t="s">
        <v>488</v>
      </c>
    </row>
    <row r="100" spans="2:30" ht="15">
      <c r="B100" s="154">
        <v>90</v>
      </c>
      <c r="C100" s="158" t="s">
        <v>411</v>
      </c>
      <c r="D100" s="159" t="s">
        <v>228</v>
      </c>
      <c r="E100" s="264">
        <v>15.75</v>
      </c>
      <c r="F100" s="201">
        <v>0</v>
      </c>
      <c r="G100" s="205">
        <v>21.5</v>
      </c>
      <c r="H100" s="263">
        <v>0</v>
      </c>
      <c r="I100" s="52">
        <f t="shared" si="11"/>
        <v>6.208333333333333</v>
      </c>
      <c r="J100" s="146">
        <f t="shared" si="19"/>
        <v>0</v>
      </c>
      <c r="K100" s="264">
        <v>11</v>
      </c>
      <c r="L100" s="263">
        <v>0</v>
      </c>
      <c r="M100" s="52">
        <f t="shared" si="12"/>
        <v>5.5</v>
      </c>
      <c r="N100" s="146">
        <f t="shared" si="13"/>
        <v>0</v>
      </c>
      <c r="O100" s="47">
        <v>24.666666666666668</v>
      </c>
      <c r="P100" s="46">
        <v>4</v>
      </c>
      <c r="Q100" s="120">
        <f t="shared" si="14"/>
        <v>12.333333333333334</v>
      </c>
      <c r="R100" s="123">
        <f t="shared" si="15"/>
        <v>4</v>
      </c>
      <c r="S100" s="47">
        <v>15</v>
      </c>
      <c r="T100" s="48">
        <v>2</v>
      </c>
      <c r="U100" s="205">
        <v>5</v>
      </c>
      <c r="V100" s="201">
        <v>0</v>
      </c>
      <c r="W100" s="49">
        <v>14</v>
      </c>
      <c r="X100" s="46">
        <v>2</v>
      </c>
      <c r="Y100" s="120">
        <f t="shared" si="16"/>
        <v>11.333333333333334</v>
      </c>
      <c r="Z100" s="123">
        <v>6</v>
      </c>
      <c r="AA100" s="47">
        <f t="shared" si="17"/>
        <v>106.91666666666667</v>
      </c>
      <c r="AB100" s="50">
        <f t="shared" si="18"/>
        <v>8.224358974358974</v>
      </c>
      <c r="AC100" s="51">
        <f t="shared" si="20"/>
        <v>10</v>
      </c>
      <c r="AD100" s="325" t="s">
        <v>488</v>
      </c>
    </row>
    <row r="101" spans="2:30" ht="15">
      <c r="B101" s="154">
        <v>91</v>
      </c>
      <c r="C101" s="158" t="s">
        <v>384</v>
      </c>
      <c r="D101" s="159" t="s">
        <v>99</v>
      </c>
      <c r="E101" s="264">
        <v>16.5</v>
      </c>
      <c r="F101" s="201">
        <v>0</v>
      </c>
      <c r="G101" s="205">
        <v>19.5</v>
      </c>
      <c r="H101" s="263">
        <v>0</v>
      </c>
      <c r="I101" s="52">
        <f t="shared" si="11"/>
        <v>6</v>
      </c>
      <c r="J101" s="146">
        <f t="shared" si="19"/>
        <v>0</v>
      </c>
      <c r="K101" s="264">
        <v>10.5</v>
      </c>
      <c r="L101" s="263">
        <v>0</v>
      </c>
      <c r="M101" s="52">
        <f t="shared" si="12"/>
        <v>5.25</v>
      </c>
      <c r="N101" s="146">
        <f t="shared" si="13"/>
        <v>0</v>
      </c>
      <c r="O101" s="47">
        <v>25</v>
      </c>
      <c r="P101" s="46">
        <v>4</v>
      </c>
      <c r="Q101" s="120">
        <f t="shared" si="14"/>
        <v>12.5</v>
      </c>
      <c r="R101" s="123">
        <f t="shared" si="15"/>
        <v>4</v>
      </c>
      <c r="S101" s="47">
        <v>11</v>
      </c>
      <c r="T101" s="48">
        <v>2</v>
      </c>
      <c r="U101" s="205">
        <v>8</v>
      </c>
      <c r="V101" s="201">
        <v>0</v>
      </c>
      <c r="W101" s="49">
        <v>16</v>
      </c>
      <c r="X101" s="46">
        <v>2</v>
      </c>
      <c r="Y101" s="120">
        <f t="shared" si="16"/>
        <v>11.666666666666666</v>
      </c>
      <c r="Z101" s="123">
        <v>6</v>
      </c>
      <c r="AA101" s="47">
        <f t="shared" si="17"/>
        <v>106.5</v>
      </c>
      <c r="AB101" s="50">
        <f t="shared" si="18"/>
        <v>8.192307692307692</v>
      </c>
      <c r="AC101" s="51">
        <f t="shared" si="20"/>
        <v>10</v>
      </c>
      <c r="AD101" s="325" t="s">
        <v>488</v>
      </c>
    </row>
    <row r="102" spans="2:30" ht="15">
      <c r="B102" s="154">
        <v>92</v>
      </c>
      <c r="C102" s="158" t="s">
        <v>375</v>
      </c>
      <c r="D102" s="159" t="s">
        <v>376</v>
      </c>
      <c r="E102" s="264">
        <v>17.25</v>
      </c>
      <c r="F102" s="201">
        <v>0</v>
      </c>
      <c r="G102" s="205">
        <v>21.5</v>
      </c>
      <c r="H102" s="263">
        <v>0</v>
      </c>
      <c r="I102" s="52">
        <f t="shared" si="11"/>
        <v>6.458333333333333</v>
      </c>
      <c r="J102" s="146">
        <f t="shared" si="19"/>
        <v>0</v>
      </c>
      <c r="K102" s="264">
        <v>9</v>
      </c>
      <c r="L102" s="263">
        <v>0</v>
      </c>
      <c r="M102" s="52">
        <f t="shared" si="12"/>
        <v>4.5</v>
      </c>
      <c r="N102" s="146">
        <f t="shared" si="13"/>
        <v>0</v>
      </c>
      <c r="O102" s="47">
        <v>28.333333333333332</v>
      </c>
      <c r="P102" s="46">
        <v>4</v>
      </c>
      <c r="Q102" s="120">
        <f t="shared" si="14"/>
        <v>14.166666666666666</v>
      </c>
      <c r="R102" s="123">
        <f t="shared" si="15"/>
        <v>4</v>
      </c>
      <c r="S102" s="47">
        <v>10</v>
      </c>
      <c r="T102" s="48">
        <v>2</v>
      </c>
      <c r="U102" s="205">
        <v>7.5</v>
      </c>
      <c r="V102" s="201">
        <v>0</v>
      </c>
      <c r="W102" s="49">
        <v>12.5</v>
      </c>
      <c r="X102" s="46">
        <v>2</v>
      </c>
      <c r="Y102" s="120">
        <f t="shared" si="16"/>
        <v>10</v>
      </c>
      <c r="Z102" s="123">
        <v>6</v>
      </c>
      <c r="AA102" s="47">
        <f t="shared" si="17"/>
        <v>106.08333333333333</v>
      </c>
      <c r="AB102" s="50">
        <f t="shared" si="18"/>
        <v>8.16025641025641</v>
      </c>
      <c r="AC102" s="51">
        <f t="shared" si="20"/>
        <v>10</v>
      </c>
      <c r="AD102" s="325" t="s">
        <v>488</v>
      </c>
    </row>
    <row r="103" spans="2:30" ht="15">
      <c r="B103" s="154">
        <v>93</v>
      </c>
      <c r="C103" s="158" t="s">
        <v>412</v>
      </c>
      <c r="D103" s="159" t="s">
        <v>413</v>
      </c>
      <c r="E103" s="264">
        <v>16.5</v>
      </c>
      <c r="F103" s="201">
        <v>0</v>
      </c>
      <c r="G103" s="205">
        <v>19</v>
      </c>
      <c r="H103" s="263">
        <v>0</v>
      </c>
      <c r="I103" s="52">
        <f t="shared" si="11"/>
        <v>5.916666666666667</v>
      </c>
      <c r="J103" s="146">
        <f t="shared" si="19"/>
        <v>0</v>
      </c>
      <c r="K103" s="264">
        <v>12</v>
      </c>
      <c r="L103" s="263">
        <v>0</v>
      </c>
      <c r="M103" s="52">
        <f t="shared" si="12"/>
        <v>6</v>
      </c>
      <c r="N103" s="146">
        <f t="shared" si="13"/>
        <v>0</v>
      </c>
      <c r="O103" s="47">
        <v>22.333333333333332</v>
      </c>
      <c r="P103" s="46">
        <v>4</v>
      </c>
      <c r="Q103" s="120">
        <f t="shared" si="14"/>
        <v>11.166666666666666</v>
      </c>
      <c r="R103" s="123">
        <f t="shared" si="15"/>
        <v>4</v>
      </c>
      <c r="S103" s="47">
        <v>10</v>
      </c>
      <c r="T103" s="48">
        <v>2</v>
      </c>
      <c r="U103" s="205">
        <v>6.5</v>
      </c>
      <c r="V103" s="201">
        <v>0</v>
      </c>
      <c r="W103" s="49">
        <v>19</v>
      </c>
      <c r="X103" s="46">
        <v>2</v>
      </c>
      <c r="Y103" s="120">
        <f t="shared" si="16"/>
        <v>11.833333333333334</v>
      </c>
      <c r="Z103" s="123">
        <v>6</v>
      </c>
      <c r="AA103" s="47">
        <f t="shared" si="17"/>
        <v>105.33333333333333</v>
      </c>
      <c r="AB103" s="50">
        <f t="shared" si="18"/>
        <v>8.102564102564102</v>
      </c>
      <c r="AC103" s="51">
        <f t="shared" si="20"/>
        <v>10</v>
      </c>
      <c r="AD103" s="325" t="s">
        <v>488</v>
      </c>
    </row>
    <row r="104" spans="2:30" ht="15.75" thickBot="1">
      <c r="B104" s="155">
        <v>94</v>
      </c>
      <c r="C104" s="160" t="s">
        <v>433</v>
      </c>
      <c r="D104" s="161" t="s">
        <v>95</v>
      </c>
      <c r="E104" s="266">
        <v>17.25</v>
      </c>
      <c r="F104" s="203">
        <v>0</v>
      </c>
      <c r="G104" s="207">
        <v>17.5</v>
      </c>
      <c r="H104" s="265">
        <v>0</v>
      </c>
      <c r="I104" s="216">
        <f t="shared" si="11"/>
        <v>5.791666666666667</v>
      </c>
      <c r="J104" s="147">
        <f t="shared" si="19"/>
        <v>0</v>
      </c>
      <c r="K104" s="266">
        <v>16</v>
      </c>
      <c r="L104" s="265">
        <v>0</v>
      </c>
      <c r="M104" s="216">
        <f t="shared" si="12"/>
        <v>8</v>
      </c>
      <c r="N104" s="147">
        <f t="shared" si="13"/>
        <v>0</v>
      </c>
      <c r="O104" s="95">
        <v>26</v>
      </c>
      <c r="P104" s="87">
        <v>4</v>
      </c>
      <c r="Q104" s="121">
        <f t="shared" si="14"/>
        <v>13</v>
      </c>
      <c r="R104" s="124">
        <f t="shared" si="15"/>
        <v>4</v>
      </c>
      <c r="S104" s="95">
        <v>11</v>
      </c>
      <c r="T104" s="96">
        <v>2</v>
      </c>
      <c r="U104" s="207">
        <v>5</v>
      </c>
      <c r="V104" s="203">
        <v>0</v>
      </c>
      <c r="W104" s="207">
        <v>5</v>
      </c>
      <c r="X104" s="265">
        <v>0</v>
      </c>
      <c r="Y104" s="216">
        <f t="shared" si="16"/>
        <v>7</v>
      </c>
      <c r="Z104" s="147">
        <f>T104+V104+X104</f>
        <v>2</v>
      </c>
      <c r="AA104" s="95">
        <f t="shared" si="17"/>
        <v>97.75</v>
      </c>
      <c r="AB104" s="57">
        <f t="shared" si="18"/>
        <v>7.519230769230769</v>
      </c>
      <c r="AC104" s="58">
        <f t="shared" si="20"/>
        <v>6</v>
      </c>
      <c r="AD104" s="326" t="s">
        <v>488</v>
      </c>
    </row>
    <row r="105" spans="2:30" ht="15">
      <c r="B105" s="185">
        <v>95</v>
      </c>
      <c r="C105" s="186" t="s">
        <v>202</v>
      </c>
      <c r="D105" s="187" t="s">
        <v>357</v>
      </c>
      <c r="E105" s="304" t="s">
        <v>485</v>
      </c>
      <c r="F105" s="188"/>
      <c r="G105" s="199" t="s">
        <v>485</v>
      </c>
      <c r="H105" s="191"/>
      <c r="I105" s="230" t="e">
        <f t="shared" si="11"/>
        <v>#VALUE!</v>
      </c>
      <c r="J105" s="189"/>
      <c r="K105" s="304" t="s">
        <v>485</v>
      </c>
      <c r="L105" s="192"/>
      <c r="M105" s="195" t="e">
        <f t="shared" si="12"/>
        <v>#VALUE!</v>
      </c>
      <c r="N105" s="194">
        <f t="shared" si="13"/>
        <v>0</v>
      </c>
      <c r="O105" s="304" t="s">
        <v>485</v>
      </c>
      <c r="P105" s="192"/>
      <c r="Q105" s="195" t="e">
        <f t="shared" si="14"/>
        <v>#VALUE!</v>
      </c>
      <c r="R105" s="194"/>
      <c r="S105" s="304" t="s">
        <v>485</v>
      </c>
      <c r="T105" s="196"/>
      <c r="U105" s="199" t="s">
        <v>485</v>
      </c>
      <c r="V105" s="196"/>
      <c r="W105" s="199" t="s">
        <v>485</v>
      </c>
      <c r="X105" s="192"/>
      <c r="Y105" s="195" t="e">
        <f t="shared" si="16"/>
        <v>#VALUE!</v>
      </c>
      <c r="Z105" s="194">
        <f aca="true" t="shared" si="21" ref="Z105:Z112">T105+V105+X105</f>
        <v>0</v>
      </c>
      <c r="AA105" s="193" t="e">
        <f t="shared" si="17"/>
        <v>#VALUE!</v>
      </c>
      <c r="AB105" s="197" t="e">
        <f t="shared" si="18"/>
        <v>#VALUE!</v>
      </c>
      <c r="AC105" s="192"/>
      <c r="AD105" s="327"/>
    </row>
    <row r="106" spans="2:30" ht="15">
      <c r="B106" s="154">
        <v>96</v>
      </c>
      <c r="C106" s="158" t="s">
        <v>361</v>
      </c>
      <c r="D106" s="159" t="s">
        <v>81</v>
      </c>
      <c r="E106" s="162" t="s">
        <v>485</v>
      </c>
      <c r="F106" s="42"/>
      <c r="G106" s="165" t="s">
        <v>485</v>
      </c>
      <c r="H106" s="44"/>
      <c r="I106" s="45" t="e">
        <f t="shared" si="11"/>
        <v>#VALUE!</v>
      </c>
      <c r="J106" s="101"/>
      <c r="K106" s="162" t="s">
        <v>485</v>
      </c>
      <c r="L106" s="46"/>
      <c r="M106" s="120" t="e">
        <f t="shared" si="12"/>
        <v>#VALUE!</v>
      </c>
      <c r="N106" s="123">
        <f t="shared" si="13"/>
        <v>0</v>
      </c>
      <c r="O106" s="162" t="s">
        <v>485</v>
      </c>
      <c r="P106" s="46"/>
      <c r="Q106" s="120" t="e">
        <f t="shared" si="14"/>
        <v>#VALUE!</v>
      </c>
      <c r="R106" s="123"/>
      <c r="S106" s="162" t="s">
        <v>485</v>
      </c>
      <c r="T106" s="48"/>
      <c r="U106" s="165" t="s">
        <v>485</v>
      </c>
      <c r="V106" s="48"/>
      <c r="W106" s="165" t="s">
        <v>485</v>
      </c>
      <c r="X106" s="46"/>
      <c r="Y106" s="120" t="e">
        <f t="shared" si="16"/>
        <v>#VALUE!</v>
      </c>
      <c r="Z106" s="123">
        <f t="shared" si="21"/>
        <v>0</v>
      </c>
      <c r="AA106" s="47" t="e">
        <f t="shared" si="17"/>
        <v>#VALUE!</v>
      </c>
      <c r="AB106" s="49" t="e">
        <f t="shared" si="18"/>
        <v>#VALUE!</v>
      </c>
      <c r="AC106" s="46"/>
      <c r="AD106" s="325"/>
    </row>
    <row r="107" spans="2:30" ht="15">
      <c r="B107" s="154">
        <v>97</v>
      </c>
      <c r="C107" s="158" t="s">
        <v>377</v>
      </c>
      <c r="D107" s="159" t="s">
        <v>378</v>
      </c>
      <c r="E107" s="162" t="s">
        <v>485</v>
      </c>
      <c r="F107" s="42"/>
      <c r="G107" s="165" t="s">
        <v>485</v>
      </c>
      <c r="H107" s="44"/>
      <c r="I107" s="45" t="e">
        <f t="shared" si="11"/>
        <v>#VALUE!</v>
      </c>
      <c r="J107" s="101"/>
      <c r="K107" s="162" t="s">
        <v>485</v>
      </c>
      <c r="L107" s="46"/>
      <c r="M107" s="120" t="e">
        <f t="shared" si="12"/>
        <v>#VALUE!</v>
      </c>
      <c r="N107" s="123">
        <f t="shared" si="13"/>
        <v>0</v>
      </c>
      <c r="O107" s="162" t="s">
        <v>485</v>
      </c>
      <c r="P107" s="46"/>
      <c r="Q107" s="120" t="e">
        <f t="shared" si="14"/>
        <v>#VALUE!</v>
      </c>
      <c r="R107" s="123"/>
      <c r="S107" s="162" t="s">
        <v>485</v>
      </c>
      <c r="T107" s="48"/>
      <c r="U107" s="165" t="s">
        <v>485</v>
      </c>
      <c r="V107" s="48"/>
      <c r="W107" s="165" t="s">
        <v>485</v>
      </c>
      <c r="X107" s="46"/>
      <c r="Y107" s="120" t="e">
        <f t="shared" si="16"/>
        <v>#VALUE!</v>
      </c>
      <c r="Z107" s="123">
        <f t="shared" si="21"/>
        <v>0</v>
      </c>
      <c r="AA107" s="47" t="e">
        <f t="shared" si="17"/>
        <v>#VALUE!</v>
      </c>
      <c r="AB107" s="49" t="e">
        <f t="shared" si="18"/>
        <v>#VALUE!</v>
      </c>
      <c r="AC107" s="46"/>
      <c r="AD107" s="325"/>
    </row>
    <row r="108" spans="2:30" ht="15">
      <c r="B108" s="154">
        <v>98</v>
      </c>
      <c r="C108" s="158" t="s">
        <v>431</v>
      </c>
      <c r="D108" s="159" t="s">
        <v>432</v>
      </c>
      <c r="E108" s="162" t="s">
        <v>485</v>
      </c>
      <c r="F108" s="42"/>
      <c r="G108" s="165" t="s">
        <v>485</v>
      </c>
      <c r="H108" s="44"/>
      <c r="I108" s="45" t="e">
        <f t="shared" si="11"/>
        <v>#VALUE!</v>
      </c>
      <c r="J108" s="101"/>
      <c r="K108" s="162" t="s">
        <v>485</v>
      </c>
      <c r="L108" s="46"/>
      <c r="M108" s="120" t="e">
        <f t="shared" si="12"/>
        <v>#VALUE!</v>
      </c>
      <c r="N108" s="123">
        <f t="shared" si="13"/>
        <v>0</v>
      </c>
      <c r="O108" s="162" t="s">
        <v>485</v>
      </c>
      <c r="P108" s="46"/>
      <c r="Q108" s="120" t="e">
        <f t="shared" si="14"/>
        <v>#VALUE!</v>
      </c>
      <c r="R108" s="123"/>
      <c r="S108" s="162" t="s">
        <v>485</v>
      </c>
      <c r="T108" s="48"/>
      <c r="U108" s="165" t="s">
        <v>485</v>
      </c>
      <c r="V108" s="48"/>
      <c r="W108" s="165" t="s">
        <v>485</v>
      </c>
      <c r="X108" s="46"/>
      <c r="Y108" s="120" t="e">
        <f t="shared" si="16"/>
        <v>#VALUE!</v>
      </c>
      <c r="Z108" s="123">
        <f t="shared" si="21"/>
        <v>0</v>
      </c>
      <c r="AA108" s="47" t="e">
        <f t="shared" si="17"/>
        <v>#VALUE!</v>
      </c>
      <c r="AB108" s="49" t="e">
        <f t="shared" si="18"/>
        <v>#VALUE!</v>
      </c>
      <c r="AC108" s="46"/>
      <c r="AD108" s="325"/>
    </row>
    <row r="109" spans="2:30" ht="15">
      <c r="B109" s="154">
        <v>99</v>
      </c>
      <c r="C109" s="158" t="s">
        <v>444</v>
      </c>
      <c r="D109" s="159" t="s">
        <v>445</v>
      </c>
      <c r="E109" s="162" t="s">
        <v>485</v>
      </c>
      <c r="F109" s="42"/>
      <c r="G109" s="165" t="s">
        <v>485</v>
      </c>
      <c r="H109" s="44"/>
      <c r="I109" s="45" t="e">
        <f t="shared" si="11"/>
        <v>#VALUE!</v>
      </c>
      <c r="J109" s="101"/>
      <c r="K109" s="162" t="s">
        <v>485</v>
      </c>
      <c r="L109" s="46"/>
      <c r="M109" s="120" t="e">
        <f t="shared" si="12"/>
        <v>#VALUE!</v>
      </c>
      <c r="N109" s="123">
        <f t="shared" si="13"/>
        <v>0</v>
      </c>
      <c r="O109" s="162" t="s">
        <v>485</v>
      </c>
      <c r="P109" s="46"/>
      <c r="Q109" s="120" t="e">
        <f t="shared" si="14"/>
        <v>#VALUE!</v>
      </c>
      <c r="R109" s="123"/>
      <c r="S109" s="162" t="s">
        <v>485</v>
      </c>
      <c r="T109" s="48"/>
      <c r="U109" s="165" t="s">
        <v>485</v>
      </c>
      <c r="V109" s="48"/>
      <c r="W109" s="165" t="s">
        <v>485</v>
      </c>
      <c r="X109" s="46"/>
      <c r="Y109" s="120" t="e">
        <f t="shared" si="16"/>
        <v>#VALUE!</v>
      </c>
      <c r="Z109" s="123">
        <f t="shared" si="21"/>
        <v>0</v>
      </c>
      <c r="AA109" s="47" t="e">
        <f t="shared" si="17"/>
        <v>#VALUE!</v>
      </c>
      <c r="AB109" s="49" t="e">
        <f t="shared" si="18"/>
        <v>#VALUE!</v>
      </c>
      <c r="AC109" s="46"/>
      <c r="AD109" s="325"/>
    </row>
    <row r="110" spans="2:30" ht="15">
      <c r="B110" s="154">
        <v>100</v>
      </c>
      <c r="C110" s="158" t="s">
        <v>461</v>
      </c>
      <c r="D110" s="159" t="s">
        <v>462</v>
      </c>
      <c r="E110" s="162" t="s">
        <v>485</v>
      </c>
      <c r="F110" s="42"/>
      <c r="G110" s="165" t="s">
        <v>485</v>
      </c>
      <c r="H110" s="44"/>
      <c r="I110" s="45" t="e">
        <f t="shared" si="11"/>
        <v>#VALUE!</v>
      </c>
      <c r="J110" s="101"/>
      <c r="K110" s="162" t="s">
        <v>485</v>
      </c>
      <c r="L110" s="46"/>
      <c r="M110" s="120" t="e">
        <f t="shared" si="12"/>
        <v>#VALUE!</v>
      </c>
      <c r="N110" s="123">
        <f t="shared" si="13"/>
        <v>0</v>
      </c>
      <c r="O110" s="162" t="s">
        <v>485</v>
      </c>
      <c r="P110" s="46"/>
      <c r="Q110" s="120" t="e">
        <f t="shared" si="14"/>
        <v>#VALUE!</v>
      </c>
      <c r="R110" s="123"/>
      <c r="S110" s="162" t="s">
        <v>485</v>
      </c>
      <c r="T110" s="48"/>
      <c r="U110" s="165" t="s">
        <v>485</v>
      </c>
      <c r="V110" s="48"/>
      <c r="W110" s="165" t="s">
        <v>485</v>
      </c>
      <c r="X110" s="46"/>
      <c r="Y110" s="120" t="e">
        <f t="shared" si="16"/>
        <v>#VALUE!</v>
      </c>
      <c r="Z110" s="123">
        <f t="shared" si="21"/>
        <v>0</v>
      </c>
      <c r="AA110" s="47" t="e">
        <f t="shared" si="17"/>
        <v>#VALUE!</v>
      </c>
      <c r="AB110" s="49" t="e">
        <f t="shared" si="18"/>
        <v>#VALUE!</v>
      </c>
      <c r="AC110" s="46"/>
      <c r="AD110" s="325"/>
    </row>
    <row r="111" spans="2:30" ht="15">
      <c r="B111" s="154">
        <v>101</v>
      </c>
      <c r="C111" s="158" t="s">
        <v>468</v>
      </c>
      <c r="D111" s="159" t="s">
        <v>319</v>
      </c>
      <c r="E111" s="162" t="s">
        <v>485</v>
      </c>
      <c r="F111" s="42"/>
      <c r="G111" s="165" t="s">
        <v>485</v>
      </c>
      <c r="H111" s="44"/>
      <c r="I111" s="45" t="e">
        <f t="shared" si="11"/>
        <v>#VALUE!</v>
      </c>
      <c r="J111" s="101"/>
      <c r="K111" s="162" t="s">
        <v>485</v>
      </c>
      <c r="L111" s="46"/>
      <c r="M111" s="120" t="e">
        <f t="shared" si="12"/>
        <v>#VALUE!</v>
      </c>
      <c r="N111" s="123">
        <f t="shared" si="13"/>
        <v>0</v>
      </c>
      <c r="O111" s="162" t="s">
        <v>485</v>
      </c>
      <c r="P111" s="46"/>
      <c r="Q111" s="120" t="e">
        <f t="shared" si="14"/>
        <v>#VALUE!</v>
      </c>
      <c r="R111" s="123"/>
      <c r="S111" s="162" t="s">
        <v>485</v>
      </c>
      <c r="T111" s="48"/>
      <c r="U111" s="165" t="s">
        <v>485</v>
      </c>
      <c r="V111" s="48"/>
      <c r="W111" s="165" t="s">
        <v>485</v>
      </c>
      <c r="X111" s="46"/>
      <c r="Y111" s="120" t="e">
        <f t="shared" si="16"/>
        <v>#VALUE!</v>
      </c>
      <c r="Z111" s="123">
        <f t="shared" si="21"/>
        <v>0</v>
      </c>
      <c r="AA111" s="47" t="e">
        <f t="shared" si="17"/>
        <v>#VALUE!</v>
      </c>
      <c r="AB111" s="49" t="e">
        <f t="shared" si="18"/>
        <v>#VALUE!</v>
      </c>
      <c r="AC111" s="46"/>
      <c r="AD111" s="325"/>
    </row>
    <row r="112" spans="2:30" ht="15.75" thickBot="1">
      <c r="B112" s="155">
        <v>102</v>
      </c>
      <c r="C112" s="160" t="s">
        <v>474</v>
      </c>
      <c r="D112" s="161" t="s">
        <v>95</v>
      </c>
      <c r="E112" s="209" t="s">
        <v>485</v>
      </c>
      <c r="F112" s="108"/>
      <c r="G112" s="184" t="s">
        <v>485</v>
      </c>
      <c r="H112" s="94"/>
      <c r="I112" s="107" t="e">
        <f t="shared" si="11"/>
        <v>#VALUE!</v>
      </c>
      <c r="J112" s="109"/>
      <c r="K112" s="209" t="s">
        <v>485</v>
      </c>
      <c r="L112" s="87"/>
      <c r="M112" s="121" t="e">
        <f t="shared" si="12"/>
        <v>#VALUE!</v>
      </c>
      <c r="N112" s="124">
        <f t="shared" si="13"/>
        <v>0</v>
      </c>
      <c r="O112" s="209" t="s">
        <v>485</v>
      </c>
      <c r="P112" s="87"/>
      <c r="Q112" s="121" t="e">
        <f t="shared" si="14"/>
        <v>#VALUE!</v>
      </c>
      <c r="R112" s="124"/>
      <c r="S112" s="209" t="s">
        <v>485</v>
      </c>
      <c r="T112" s="96"/>
      <c r="U112" s="184" t="s">
        <v>485</v>
      </c>
      <c r="V112" s="96"/>
      <c r="W112" s="184" t="s">
        <v>485</v>
      </c>
      <c r="X112" s="87"/>
      <c r="Y112" s="121" t="e">
        <f t="shared" si="16"/>
        <v>#VALUE!</v>
      </c>
      <c r="Z112" s="124">
        <f t="shared" si="21"/>
        <v>0</v>
      </c>
      <c r="AA112" s="95" t="e">
        <f t="shared" si="17"/>
        <v>#VALUE!</v>
      </c>
      <c r="AB112" s="97" t="e">
        <f t="shared" si="18"/>
        <v>#VALUE!</v>
      </c>
      <c r="AC112" s="87"/>
      <c r="AD112" s="326"/>
    </row>
    <row r="113" spans="2:30" ht="15">
      <c r="B113" s="151"/>
      <c r="C113" s="152"/>
      <c r="D113" s="152"/>
      <c r="E113" s="110"/>
      <c r="F113" s="111"/>
      <c r="G113" s="110"/>
      <c r="H113" s="111"/>
      <c r="I113" s="110"/>
      <c r="J113" s="111"/>
      <c r="K113" s="110"/>
      <c r="L113" s="113"/>
      <c r="M113" s="112"/>
      <c r="N113" s="113"/>
      <c r="O113" s="112"/>
      <c r="P113" s="113"/>
      <c r="Q113" s="112"/>
      <c r="R113" s="113"/>
      <c r="S113" s="112"/>
      <c r="T113" s="113"/>
      <c r="U113" s="110"/>
      <c r="V113" s="113"/>
      <c r="W113" s="112"/>
      <c r="X113" s="113"/>
      <c r="Y113" s="112"/>
      <c r="Z113" s="113"/>
      <c r="AA113" s="112"/>
      <c r="AB113" s="112"/>
      <c r="AC113" s="113"/>
      <c r="AD113" s="144"/>
    </row>
    <row r="114" spans="3:27" ht="21">
      <c r="C114" s="59" t="s">
        <v>72</v>
      </c>
      <c r="D114" s="60"/>
      <c r="E114" s="60"/>
      <c r="G114" s="136" t="s">
        <v>16</v>
      </c>
      <c r="H114" s="60"/>
      <c r="I114" s="60"/>
      <c r="J114" s="60"/>
      <c r="K114" s="60"/>
      <c r="L114" s="60"/>
      <c r="M114" s="60"/>
      <c r="N114" s="60"/>
      <c r="O114" s="61" t="s">
        <v>507</v>
      </c>
      <c r="P114" s="60"/>
      <c r="Q114" s="62"/>
      <c r="R114" s="62"/>
      <c r="S114" s="62"/>
      <c r="T114" s="60"/>
      <c r="U114" s="60"/>
      <c r="V114" s="60"/>
      <c r="W114" s="60"/>
      <c r="X114" s="60"/>
      <c r="Y114" s="60"/>
      <c r="Z114" s="60"/>
      <c r="AA114" s="60"/>
    </row>
    <row r="115" spans="3:27" ht="21"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2"/>
      <c r="P115" s="62"/>
      <c r="Q115" s="62"/>
      <c r="R115" s="62"/>
      <c r="S115" s="62"/>
      <c r="T115" s="60"/>
      <c r="U115" s="60"/>
      <c r="V115" s="60"/>
      <c r="W115" s="60"/>
      <c r="X115" s="60"/>
      <c r="Y115" s="60"/>
      <c r="Z115" s="60"/>
      <c r="AA115" s="60"/>
    </row>
    <row r="116" spans="3:28" ht="21">
      <c r="C116" s="59" t="s">
        <v>73</v>
      </c>
      <c r="F116" s="60"/>
      <c r="G116" s="136" t="s">
        <v>10</v>
      </c>
      <c r="H116" s="60"/>
      <c r="I116" s="60"/>
      <c r="J116" s="60"/>
      <c r="K116" s="60"/>
      <c r="L116" s="60"/>
      <c r="M116" s="60"/>
      <c r="N116" s="60"/>
      <c r="O116" s="63" t="s">
        <v>67</v>
      </c>
      <c r="P116" s="64"/>
      <c r="Q116" s="64"/>
      <c r="R116" s="64"/>
      <c r="S116" s="62"/>
      <c r="T116" s="60"/>
      <c r="U116" s="60"/>
      <c r="V116" s="60"/>
      <c r="W116" s="65" t="s">
        <v>68</v>
      </c>
      <c r="X116" s="66"/>
      <c r="Y116" s="66"/>
      <c r="Z116" s="66"/>
      <c r="AA116" s="66"/>
      <c r="AB116" s="66"/>
    </row>
    <row r="117" spans="3:28" ht="21">
      <c r="C117" s="60"/>
      <c r="F117" s="60"/>
      <c r="G117" s="136" t="s">
        <v>105</v>
      </c>
      <c r="H117" s="60"/>
      <c r="I117" s="60"/>
      <c r="J117" s="60"/>
      <c r="K117" s="60"/>
      <c r="L117" s="60"/>
      <c r="M117" s="60"/>
      <c r="N117" s="60"/>
      <c r="O117" s="62"/>
      <c r="P117" s="62" t="s">
        <v>18</v>
      </c>
      <c r="Q117" s="62"/>
      <c r="R117" s="62"/>
      <c r="S117" s="62"/>
      <c r="T117" s="60"/>
      <c r="U117" s="60"/>
      <c r="V117" s="60"/>
      <c r="W117" s="66"/>
      <c r="X117" s="65" t="s">
        <v>69</v>
      </c>
      <c r="Y117" s="66"/>
      <c r="Z117" s="66"/>
      <c r="AA117" s="66"/>
      <c r="AB117" s="66"/>
    </row>
    <row r="118" spans="3:24" ht="21">
      <c r="C118" s="60"/>
      <c r="F118" s="60"/>
      <c r="G118" s="136" t="s">
        <v>9</v>
      </c>
      <c r="H118" s="60"/>
      <c r="I118" s="60"/>
      <c r="J118" s="60"/>
      <c r="K118" s="60"/>
      <c r="L118" s="60"/>
      <c r="M118" s="60"/>
      <c r="N118" s="60"/>
      <c r="O118" s="62"/>
      <c r="Q118" s="62"/>
      <c r="R118" s="62"/>
      <c r="S118" s="62"/>
      <c r="T118" s="60"/>
      <c r="U118" s="60"/>
      <c r="V118" s="60"/>
      <c r="X118" s="62" t="s">
        <v>70</v>
      </c>
    </row>
    <row r="119" spans="3:22" ht="21">
      <c r="C119" s="60"/>
      <c r="F119" s="60"/>
      <c r="G119" s="136" t="s">
        <v>189</v>
      </c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3:22" ht="21">
      <c r="C120" s="60"/>
      <c r="F120" s="60"/>
      <c r="G120" s="136" t="s">
        <v>190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3:27" ht="21">
      <c r="C121" s="60"/>
      <c r="F121" s="60"/>
      <c r="G121" s="136" t="s">
        <v>11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</row>
    <row r="122" spans="7:10" ht="21">
      <c r="G122" s="136" t="s">
        <v>104</v>
      </c>
      <c r="H122" s="60"/>
      <c r="I122" s="60"/>
      <c r="J122" s="60"/>
    </row>
    <row r="124" spans="3:5" ht="20.25">
      <c r="C124" s="65" t="s">
        <v>484</v>
      </c>
      <c r="D124" s="65"/>
      <c r="E124" s="66"/>
    </row>
    <row r="125" spans="3:7" ht="20.25">
      <c r="C125" s="65" t="s">
        <v>504</v>
      </c>
      <c r="D125" s="65"/>
      <c r="E125" s="66"/>
      <c r="F125" s="67"/>
      <c r="G125" s="67"/>
    </row>
    <row r="126" spans="3:7" ht="20.25">
      <c r="C126" s="65" t="s">
        <v>505</v>
      </c>
      <c r="D126" s="65"/>
      <c r="E126" s="66"/>
      <c r="F126" s="67"/>
      <c r="G126" s="67"/>
    </row>
  </sheetData>
  <sheetProtection password="880B" sheet="1" formatCells="0" formatColumns="0" formatRows="0" insertColumns="0" insertRows="0" insertHyperlinks="0" deleteColumns="0" deleteRows="0" sort="0" autoFilter="0" pivotTables="0"/>
  <mergeCells count="5">
    <mergeCell ref="E9:J9"/>
    <mergeCell ref="K9:N9"/>
    <mergeCell ref="O9:R9"/>
    <mergeCell ref="S9:Z9"/>
    <mergeCell ref="AA9:AC9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BIOLOGIE ANIMALE</dc:creator>
  <cp:keywords/>
  <dc:description/>
  <cp:lastModifiedBy>B-A</cp:lastModifiedBy>
  <cp:lastPrinted>2020-02-17T12:28:05Z</cp:lastPrinted>
  <dcterms:created xsi:type="dcterms:W3CDTF">2010-02-28T10:59:49Z</dcterms:created>
  <dcterms:modified xsi:type="dcterms:W3CDTF">2020-02-18T10:28:06Z</dcterms:modified>
  <cp:category/>
  <cp:version/>
  <cp:contentType/>
  <cp:contentStatus/>
</cp:coreProperties>
</file>