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7992" windowHeight="6660" firstSheet="7" activeTab="7"/>
  </bookViews>
  <sheets>
    <sheet name="Génétique (2)" sheetId="1" state="hidden" r:id="rId1"/>
    <sheet name="Entomologie (2)" sheetId="2" state="hidden" r:id="rId2"/>
    <sheet name="BMC (Réctificatif)" sheetId="3" state="hidden" r:id="rId3"/>
    <sheet name="BMC (Rattrapage)" sheetId="4" state="hidden" r:id="rId4"/>
    <sheet name="Entomologie (Rattrapage)" sheetId="5" state="hidden" r:id="rId5"/>
    <sheet name="Feuil1" sheetId="6" state="hidden" r:id="rId6"/>
    <sheet name="Génétique (Rattrapage)" sheetId="7" state="hidden" r:id="rId7"/>
    <sheet name="Immunologie" sheetId="8" r:id="rId8"/>
    <sheet name="Immunologie (Rattrapage)" sheetId="9" state="hidden" r:id="rId9"/>
    <sheet name="Physio-Toxicologie (Rattrapage)" sheetId="10" state="hidden" r:id="rId10"/>
    <sheet name="Feuil2" sheetId="11" state="hidden" r:id="rId11"/>
  </sheets>
  <definedNames>
    <definedName name="_xlnm.Print_Area" localSheetId="3">'BMC (Rattrapage)'!$A$1:$AI$38</definedName>
    <definedName name="_xlnm.Print_Area" localSheetId="2">'BMC (Réctificatif)'!$A$1:$AI$73</definedName>
    <definedName name="_xlnm.Print_Area" localSheetId="1">'Entomologie (2)'!$A$1:$AC$69</definedName>
    <definedName name="_xlnm.Print_Area" localSheetId="4">'Entomologie (Rattrapage)'!$A$1:$AC$50</definedName>
    <definedName name="_xlnm.Print_Area" localSheetId="0">'Génétique (2)'!$A$1:$AA$71</definedName>
    <definedName name="_xlnm.Print_Area" localSheetId="6">'Génétique (Rattrapage)'!$A$1:$AA$28</definedName>
    <definedName name="_xlnm.Print_Area" localSheetId="8">'Immunologie (Rattrapage)'!$A$1:$AA$51</definedName>
    <definedName name="_xlnm.Print_Area" localSheetId="9">'Physio-Toxicologie (Rattrapage)'!$A$1:$AA$49</definedName>
  </definedNames>
  <calcPr fullCalcOnLoad="1"/>
</workbook>
</file>

<file path=xl/sharedStrings.xml><?xml version="1.0" encoding="utf-8"?>
<sst xmlns="http://schemas.openxmlformats.org/spreadsheetml/2006/main" count="1548" uniqueCount="703">
  <si>
    <t xml:space="preserve">           Université MENTOURI  CONSTANTINE                                      جامعة منتوري قســنطــينة</t>
  </si>
  <si>
    <t xml:space="preserve"> Faculté des Sciences de la Nature et de la Vie                                         كلية علوم الطبيعة والحياة</t>
  </si>
  <si>
    <t xml:space="preserve">            Département de Biologie Animale                                                     قسم  بيولوجيا  الحيوان  </t>
  </si>
  <si>
    <t xml:space="preserve">                          Option : Entomologie </t>
  </si>
  <si>
    <t>N°</t>
  </si>
  <si>
    <t>Total Général</t>
  </si>
  <si>
    <t>Total Cts (30)</t>
  </si>
  <si>
    <t>Crédits (3)</t>
  </si>
  <si>
    <t>IMENE</t>
  </si>
  <si>
    <t>MERIEM</t>
  </si>
  <si>
    <t>HADJER</t>
  </si>
  <si>
    <t>SARA</t>
  </si>
  <si>
    <t>ASMA</t>
  </si>
  <si>
    <t>SELMA</t>
  </si>
  <si>
    <t>IMANE</t>
  </si>
  <si>
    <t>HAYAT</t>
  </si>
  <si>
    <t>MANEL</t>
  </si>
  <si>
    <t>FATIMA ZOHRA</t>
  </si>
  <si>
    <t>KENZA</t>
  </si>
  <si>
    <t>HALIMA</t>
  </si>
  <si>
    <t>AHLEM</t>
  </si>
  <si>
    <t>AMINA</t>
  </si>
  <si>
    <t>WASSILA</t>
  </si>
  <si>
    <t>KHAOULA</t>
  </si>
  <si>
    <t>WAFA</t>
  </si>
  <si>
    <t>SAMAH</t>
  </si>
  <si>
    <t xml:space="preserve">Anglais  (1) </t>
  </si>
  <si>
    <t>Crédits (6)</t>
  </si>
  <si>
    <t>Français (1)</t>
  </si>
  <si>
    <t>Pesticides (1)</t>
  </si>
  <si>
    <t>Crédits (4)</t>
  </si>
  <si>
    <t>MUEF (3)</t>
  </si>
  <si>
    <t>MUED (2)</t>
  </si>
  <si>
    <t>MUET (1)</t>
  </si>
  <si>
    <t>MUET (2)</t>
  </si>
  <si>
    <t>MUED (1)</t>
  </si>
  <si>
    <t>Résultat Final</t>
  </si>
  <si>
    <t>MEUT (1)</t>
  </si>
  <si>
    <t>Anglais (1)</t>
  </si>
  <si>
    <r>
      <t xml:space="preserve">         </t>
    </r>
    <r>
      <rPr>
        <b/>
        <sz val="16"/>
        <rFont val="Calibri"/>
        <family val="2"/>
      </rPr>
      <t xml:space="preserve">     Résultat Final</t>
    </r>
  </si>
  <si>
    <t>BMVG (2)</t>
  </si>
  <si>
    <t>UEF (3)</t>
  </si>
  <si>
    <t>UED (2)</t>
  </si>
  <si>
    <t xml:space="preserve">    UET (1)</t>
  </si>
  <si>
    <t>UED (1)</t>
  </si>
  <si>
    <t xml:space="preserve">  UET (2)</t>
  </si>
  <si>
    <t xml:space="preserve">                             UEF 1 (3)</t>
  </si>
  <si>
    <t>UET (1)</t>
  </si>
  <si>
    <r>
      <t xml:space="preserve">         </t>
    </r>
    <r>
      <rPr>
        <b/>
        <sz val="16"/>
        <rFont val="Calibri"/>
        <family val="2"/>
      </rPr>
      <t xml:space="preserve"> UEF (3)</t>
    </r>
  </si>
  <si>
    <t xml:space="preserve"> UED (2)</t>
  </si>
  <si>
    <t xml:space="preserve">   UET (1)</t>
  </si>
  <si>
    <t xml:space="preserve">                                                   UEF 2 (3)                               </t>
  </si>
  <si>
    <t xml:space="preserve">         UEF (3)</t>
  </si>
  <si>
    <t xml:space="preserve">                         Option : Physio-Toxicologie</t>
  </si>
  <si>
    <t>Physiologie Cellulaire et Moléculaire (2)</t>
  </si>
  <si>
    <t>Génétique  et Biologie Moléculaire (3)</t>
  </si>
  <si>
    <t xml:space="preserve"> Bio-informatique (1)</t>
  </si>
  <si>
    <t>Physiologie Cellulaire et Moléculaire (3)</t>
  </si>
  <si>
    <t>Toxicologie Fondamentale (3)</t>
  </si>
  <si>
    <t xml:space="preserve">Physiologie Cellulaire et Fonctionnelle (3)          </t>
  </si>
  <si>
    <t>Pharmacologie (2)</t>
  </si>
  <si>
    <t xml:space="preserve">  Bio-informatique (1)</t>
  </si>
  <si>
    <t xml:space="preserve">Anglais  Scientifique (1) </t>
  </si>
  <si>
    <t>Crédits (5)</t>
  </si>
  <si>
    <t>Biologie Cellulaire (3)</t>
  </si>
  <si>
    <t xml:space="preserve">Cytogénétique (1)          </t>
  </si>
  <si>
    <t>Histologie (2)</t>
  </si>
  <si>
    <t>Biotechnologie (1)</t>
  </si>
  <si>
    <t>Informatique (1)</t>
  </si>
  <si>
    <t>Physiologie des Grandes Fonctions (5)</t>
  </si>
  <si>
    <t>Immunologie Cellulaire et Moléculaire (4)</t>
  </si>
  <si>
    <t xml:space="preserve">Anglais Scientifique (1) </t>
  </si>
  <si>
    <t>Anatomie des Insectes (3)</t>
  </si>
  <si>
    <t>Statistiques appliquées (2)</t>
  </si>
  <si>
    <t>Informatique ( 2)</t>
  </si>
  <si>
    <t>CUEF (22)</t>
  </si>
  <si>
    <t>CUED (4)</t>
  </si>
  <si>
    <t>CUET (4)</t>
  </si>
  <si>
    <t>Procès Verbal d'évaluation Licence (L3) (Session Normale)</t>
  </si>
  <si>
    <t xml:space="preserve">           Université MENTOURI  CONSTANTINE                                              جامعة منتوري قســنطــينة</t>
  </si>
  <si>
    <t xml:space="preserve"> Faculté des Sciences de la Nature et de la Vie                                            كلية علوم الطبيعة والحياة</t>
  </si>
  <si>
    <t xml:space="preserve">            Département de Biologie Animale                                                       قسم  بيولوجيا  الحيوان  </t>
  </si>
  <si>
    <t xml:space="preserve"> Faculté des Sciences de la Nature et de la Vie                                             كلية علوم الطبيعة والحياة</t>
  </si>
  <si>
    <t xml:space="preserve">  </t>
  </si>
  <si>
    <t xml:space="preserve">           Université MENTOURI  CONSTANTINE                                             جامعة منتوري قســنطــينة</t>
  </si>
  <si>
    <t>Madaci B</t>
  </si>
  <si>
    <t xml:space="preserve">         Option : Immunologie Moléculaire et Cellulaire </t>
  </si>
  <si>
    <t xml:space="preserve">           Université MENTOURI  CONSTANTINE                                          جامعة منتوري قســنطــينة</t>
  </si>
  <si>
    <t xml:space="preserve">            Département de Biologie Animale                                                   قسم  بيولوجيا  الحيوان  </t>
  </si>
  <si>
    <t>Moyenne  Générale</t>
  </si>
  <si>
    <t>Moyenne Générale</t>
  </si>
  <si>
    <t>CUEF (20)</t>
  </si>
  <si>
    <t>CUED (2)</t>
  </si>
  <si>
    <t>CUET (8)</t>
  </si>
  <si>
    <t>CUEF 1 (15)</t>
  </si>
  <si>
    <t>MUEF 2 (3)</t>
  </si>
  <si>
    <t>MUEF 1 (3)</t>
  </si>
  <si>
    <t>CUEF 2 (10)</t>
  </si>
  <si>
    <t>CUET (5)</t>
  </si>
  <si>
    <t>Crédits (8)</t>
  </si>
  <si>
    <t>Crédits (2)</t>
  </si>
  <si>
    <t>Crédits (9)</t>
  </si>
  <si>
    <t>Crédits (7)</t>
  </si>
  <si>
    <t>CUED (9)</t>
  </si>
  <si>
    <t>CUET (2)</t>
  </si>
  <si>
    <t>Crédits (1)</t>
  </si>
  <si>
    <t>HOUDA</t>
  </si>
  <si>
    <t xml:space="preserve">            Option : BMC (Biologie Moléculaire et Cellulaire)</t>
  </si>
  <si>
    <t>Chargé de la Pédagogie</t>
  </si>
  <si>
    <t>Le Chef  de Département Adjoint</t>
  </si>
  <si>
    <t xml:space="preserve">        Rezgoune ML</t>
  </si>
  <si>
    <t>Le Chef  de Département</t>
  </si>
  <si>
    <t>Bourzem L</t>
  </si>
  <si>
    <t xml:space="preserve"> Biostatistique (1)</t>
  </si>
  <si>
    <t>Équipe de formation:</t>
  </si>
  <si>
    <t>Méthodes et Techniques d' échantillonnage (2)</t>
  </si>
  <si>
    <t xml:space="preserve">                              Option : Génétique</t>
  </si>
  <si>
    <t>Génétique Bactérienne (3)</t>
  </si>
  <si>
    <t>Les Gènes de l'immunité (4)</t>
  </si>
  <si>
    <t>Micro-Organismes Pathogènes (2)</t>
  </si>
  <si>
    <t xml:space="preserve"> Biostatistique (2)</t>
  </si>
  <si>
    <t>BOUCHEMA</t>
  </si>
  <si>
    <t>HANA</t>
  </si>
  <si>
    <t>AMEL</t>
  </si>
  <si>
    <t>KHALED</t>
  </si>
  <si>
    <t>LATRECHE</t>
  </si>
  <si>
    <t>NADJET</t>
  </si>
  <si>
    <t>MOUNA</t>
  </si>
  <si>
    <t>NABIL</t>
  </si>
  <si>
    <t>SALMA</t>
  </si>
  <si>
    <t>HAMZA</t>
  </si>
  <si>
    <t>AMIRA</t>
  </si>
  <si>
    <t>TAREK</t>
  </si>
  <si>
    <t>FATIMA</t>
  </si>
  <si>
    <t>SOUHILA</t>
  </si>
  <si>
    <t>HANANE</t>
  </si>
  <si>
    <t>FARIDA</t>
  </si>
  <si>
    <t>OUSSAMA</t>
  </si>
  <si>
    <t>SAMIA</t>
  </si>
  <si>
    <t>REMANE</t>
  </si>
  <si>
    <t>KALTHOUM</t>
  </si>
  <si>
    <t>SEDJAL</t>
  </si>
  <si>
    <t>AMRANI</t>
  </si>
  <si>
    <t>NORA</t>
  </si>
  <si>
    <t>BEN BELKACEM</t>
  </si>
  <si>
    <t>BOUHENNACHE</t>
  </si>
  <si>
    <t>AICHA</t>
  </si>
  <si>
    <t>KELTOUM</t>
  </si>
  <si>
    <t>GHADA</t>
  </si>
  <si>
    <t>RANIA</t>
  </si>
  <si>
    <t xml:space="preserve">BOUAZA </t>
  </si>
  <si>
    <t>DALAL</t>
  </si>
  <si>
    <t>BOUMAKH</t>
  </si>
  <si>
    <t>MOUFIDA</t>
  </si>
  <si>
    <t>SANA</t>
  </si>
  <si>
    <t>IBTISSEM</t>
  </si>
  <si>
    <t>SAIDA</t>
  </si>
  <si>
    <t>ILYES</t>
  </si>
  <si>
    <t>SAADALLAH</t>
  </si>
  <si>
    <t>NESSRINE</t>
  </si>
  <si>
    <t>Responsable pédagogique:</t>
  </si>
  <si>
    <t>Le Chef  De Département</t>
  </si>
  <si>
    <t>Nom</t>
  </si>
  <si>
    <t xml:space="preserve"> Prénom</t>
  </si>
  <si>
    <t>Admis</t>
  </si>
  <si>
    <t>Ajourné</t>
  </si>
  <si>
    <t xml:space="preserve">                            </t>
  </si>
  <si>
    <t>Systématique des Insectes et acariens (3)</t>
  </si>
  <si>
    <t xml:space="preserve">ALLEM </t>
  </si>
  <si>
    <t>KHAIRA</t>
  </si>
  <si>
    <t xml:space="preserve">BAAZIZ </t>
  </si>
  <si>
    <t xml:space="preserve">BELAFRITES </t>
  </si>
  <si>
    <t xml:space="preserve">NADJAT </t>
  </si>
  <si>
    <t xml:space="preserve">BENARAB </t>
  </si>
  <si>
    <t xml:space="preserve">AMINA </t>
  </si>
  <si>
    <t xml:space="preserve">BENASKEUR </t>
  </si>
  <si>
    <t>RABEB</t>
  </si>
  <si>
    <t>MOUSSA</t>
  </si>
  <si>
    <t xml:space="preserve"> AMINA</t>
  </si>
  <si>
    <t>BOUKHALFA</t>
  </si>
  <si>
    <t>IMAD</t>
  </si>
  <si>
    <t xml:space="preserve"> SOUMIA</t>
  </si>
  <si>
    <t>BOUZIANE</t>
  </si>
  <si>
    <t xml:space="preserve"> SALMA</t>
  </si>
  <si>
    <t>ANIS TAMIM</t>
  </si>
  <si>
    <t xml:space="preserve">DEGHDAK </t>
  </si>
  <si>
    <t>HALA</t>
  </si>
  <si>
    <t xml:space="preserve">DJIMLI </t>
  </si>
  <si>
    <t>YAMINA</t>
  </si>
  <si>
    <t xml:space="preserve">FILALI </t>
  </si>
  <si>
    <t>GOUAL</t>
  </si>
  <si>
    <t xml:space="preserve"> SARA</t>
  </si>
  <si>
    <t xml:space="preserve">GUERROUF </t>
  </si>
  <si>
    <t xml:space="preserve">HAMROUCHE </t>
  </si>
  <si>
    <t xml:space="preserve">LACHI </t>
  </si>
  <si>
    <t xml:space="preserve">LALOUI </t>
  </si>
  <si>
    <t>RABAB</t>
  </si>
  <si>
    <t xml:space="preserve">MATMAT </t>
  </si>
  <si>
    <t xml:space="preserve">MOHRA </t>
  </si>
  <si>
    <t>ASSIA</t>
  </si>
  <si>
    <t xml:space="preserve">SEGOUAT  </t>
  </si>
  <si>
    <t>NAHLA</t>
  </si>
  <si>
    <t xml:space="preserve">ZAITER </t>
  </si>
  <si>
    <t>RAHMA</t>
  </si>
  <si>
    <t>BENDJABER</t>
  </si>
  <si>
    <t>DAOUDI</t>
  </si>
  <si>
    <t>HECHILI</t>
  </si>
  <si>
    <t xml:space="preserve">Amedah S </t>
  </si>
  <si>
    <t>Zama D</t>
  </si>
  <si>
    <t>Lalaoui K</t>
  </si>
  <si>
    <t>Chouchene A</t>
  </si>
  <si>
    <t>Hamani R</t>
  </si>
  <si>
    <t>Boubekri N</t>
  </si>
  <si>
    <t>Amrani A</t>
  </si>
  <si>
    <t>Kendouli C</t>
  </si>
  <si>
    <t>Dehili N</t>
  </si>
  <si>
    <t>Khouatba K</t>
  </si>
  <si>
    <t xml:space="preserve">                           Semestre 5 (2011-2012)</t>
  </si>
  <si>
    <t>ALLACHE</t>
  </si>
  <si>
    <t>KATIA</t>
  </si>
  <si>
    <t xml:space="preserve">ARABET </t>
  </si>
  <si>
    <t>BENDJABALLAH</t>
  </si>
  <si>
    <t xml:space="preserve"> KHALIDA</t>
  </si>
  <si>
    <t>BOUCHTOB</t>
  </si>
  <si>
    <t>LOUIZA ESMA</t>
  </si>
  <si>
    <t xml:space="preserve">BOUGADOUM </t>
  </si>
  <si>
    <t xml:space="preserve">BOUKHELIA  </t>
  </si>
  <si>
    <t>AMINA ROUMAISSA</t>
  </si>
  <si>
    <t xml:space="preserve">BOUKHOBZA </t>
  </si>
  <si>
    <t xml:space="preserve">BOUKHZAR </t>
  </si>
  <si>
    <t>CHOUBEILA</t>
  </si>
  <si>
    <t xml:space="preserve">BOULAICH  </t>
  </si>
  <si>
    <t>FARAH</t>
  </si>
  <si>
    <t xml:space="preserve">BOUNAAS  </t>
  </si>
  <si>
    <t>KARIM</t>
  </si>
  <si>
    <t xml:space="preserve">BOUNEAS </t>
  </si>
  <si>
    <t>BOUSSEKKINE</t>
  </si>
  <si>
    <t>AYMEN</t>
  </si>
  <si>
    <t xml:space="preserve">DORGHAL </t>
  </si>
  <si>
    <t xml:space="preserve">GHERNOUB </t>
  </si>
  <si>
    <t xml:space="preserve">HIBA </t>
  </si>
  <si>
    <t xml:space="preserve">HADDAD </t>
  </si>
  <si>
    <t xml:space="preserve">HOUADEK </t>
  </si>
  <si>
    <t>RAYANE</t>
  </si>
  <si>
    <t xml:space="preserve">KHELLAF </t>
  </si>
  <si>
    <t>ZOUBIDA</t>
  </si>
  <si>
    <t xml:space="preserve">LOUNICI </t>
  </si>
  <si>
    <t xml:space="preserve">MEBAREK </t>
  </si>
  <si>
    <t>HADAD HAMZA</t>
  </si>
  <si>
    <t xml:space="preserve">MEGHZIL </t>
  </si>
  <si>
    <t xml:space="preserve">NAAMOUNE </t>
  </si>
  <si>
    <t xml:space="preserve">OUADI </t>
  </si>
  <si>
    <t xml:space="preserve">RIGHI </t>
  </si>
  <si>
    <t>El Ouar I</t>
  </si>
  <si>
    <t>Tebibel S</t>
  </si>
  <si>
    <t>Rahmoune H</t>
  </si>
  <si>
    <t>Dakhmouche M</t>
  </si>
  <si>
    <t>Djeniba H</t>
  </si>
  <si>
    <t>Mechati C</t>
  </si>
  <si>
    <t>Bensouyed A</t>
  </si>
  <si>
    <t xml:space="preserve">                                   Aggoune C</t>
  </si>
  <si>
    <t xml:space="preserve">ABDELALI </t>
  </si>
  <si>
    <t xml:space="preserve">ADJIMI </t>
  </si>
  <si>
    <t>DJOHRA</t>
  </si>
  <si>
    <t>ADJAIRIA</t>
  </si>
  <si>
    <t>IHCENE</t>
  </si>
  <si>
    <t xml:space="preserve">AICHOUCHE </t>
  </si>
  <si>
    <t xml:space="preserve">KHAOULA </t>
  </si>
  <si>
    <t xml:space="preserve">ASMA </t>
  </si>
  <si>
    <t xml:space="preserve">BELHAMRA </t>
  </si>
  <si>
    <t xml:space="preserve">BENKHROUROU </t>
  </si>
  <si>
    <t>OKBA</t>
  </si>
  <si>
    <t xml:space="preserve">BENMAZA </t>
  </si>
  <si>
    <t xml:space="preserve">BENRABAH </t>
  </si>
  <si>
    <t xml:space="preserve">BEZZICHE </t>
  </si>
  <si>
    <t>RYM</t>
  </si>
  <si>
    <t>BOUABDALLAH</t>
  </si>
  <si>
    <t>HICHAM</t>
  </si>
  <si>
    <t xml:space="preserve">BOUHOUHOU </t>
  </si>
  <si>
    <t xml:space="preserve">BOUSSALIA </t>
  </si>
  <si>
    <t>DJALILA</t>
  </si>
  <si>
    <t xml:space="preserve">BOUTEMINE </t>
  </si>
  <si>
    <t>ALLA EDDINE</t>
  </si>
  <si>
    <t xml:space="preserve">CHEBBAH </t>
  </si>
  <si>
    <t xml:space="preserve">ROUKYA </t>
  </si>
  <si>
    <t xml:space="preserve">CHERMAT </t>
  </si>
  <si>
    <t>NARIMANE</t>
  </si>
  <si>
    <t>CHETMI</t>
  </si>
  <si>
    <t xml:space="preserve">DAARA </t>
  </si>
  <si>
    <t xml:space="preserve">DEBBACHE </t>
  </si>
  <si>
    <t>MAISSA</t>
  </si>
  <si>
    <t>DJOUADI</t>
  </si>
  <si>
    <t>KAHINA</t>
  </si>
  <si>
    <t xml:space="preserve">FADEL </t>
  </si>
  <si>
    <t>HAFIDA</t>
  </si>
  <si>
    <t xml:space="preserve">GHEDDAB </t>
  </si>
  <si>
    <t xml:space="preserve">HAMOUDA </t>
  </si>
  <si>
    <t xml:space="preserve">KARA </t>
  </si>
  <si>
    <t>MOHAMED ACHRAF</t>
  </si>
  <si>
    <t xml:space="preserve">KENDOULI  </t>
  </si>
  <si>
    <t xml:space="preserve">KEROUMI </t>
  </si>
  <si>
    <t>FAROUK</t>
  </si>
  <si>
    <t xml:space="preserve">KHALFALLAH </t>
  </si>
  <si>
    <t xml:space="preserve">KHANFRI  </t>
  </si>
  <si>
    <t>ZAKARIA</t>
  </si>
  <si>
    <t>KRID</t>
  </si>
  <si>
    <t>MOUHAMED  LARBI</t>
  </si>
  <si>
    <t xml:space="preserve">LAOUANA </t>
  </si>
  <si>
    <t xml:space="preserve">LAZAR </t>
  </si>
  <si>
    <t xml:space="preserve">MAAROUF </t>
  </si>
  <si>
    <t xml:space="preserve">CHIHABEDDINE  </t>
  </si>
  <si>
    <t>MEHAZEM</t>
  </si>
  <si>
    <t xml:space="preserve">MOUSSA </t>
  </si>
  <si>
    <t>RAMLA</t>
  </si>
  <si>
    <t xml:space="preserve">NOUAR </t>
  </si>
  <si>
    <t>MedABID</t>
  </si>
  <si>
    <t xml:space="preserve">RACHI </t>
  </si>
  <si>
    <t>RAHIL</t>
  </si>
  <si>
    <t xml:space="preserve">SEGHIRI </t>
  </si>
  <si>
    <t xml:space="preserve">SLIMANI </t>
  </si>
  <si>
    <t xml:space="preserve">TAIRELLILE </t>
  </si>
  <si>
    <t xml:space="preserve">TERRAI </t>
  </si>
  <si>
    <t>IRCHED</t>
  </si>
  <si>
    <t xml:space="preserve">TOUFOUTI </t>
  </si>
  <si>
    <t xml:space="preserve">ZBIRI </t>
  </si>
  <si>
    <t xml:space="preserve">SOUAD </t>
  </si>
  <si>
    <t xml:space="preserve">ZERIZER </t>
  </si>
  <si>
    <t>ROMAISSA</t>
  </si>
  <si>
    <t xml:space="preserve">ZOUYED </t>
  </si>
  <si>
    <t>MASSIKA</t>
  </si>
  <si>
    <t>ADNENE</t>
  </si>
  <si>
    <t>AMARI</t>
  </si>
  <si>
    <t>BOUDRAA</t>
  </si>
  <si>
    <t>Gharzouli R</t>
  </si>
  <si>
    <t>Rezgoune D</t>
  </si>
  <si>
    <t>Ziada H</t>
  </si>
  <si>
    <t>Bouda A</t>
  </si>
  <si>
    <t>Chettoum A</t>
  </si>
  <si>
    <t>Chaoui</t>
  </si>
  <si>
    <r>
      <t>Responsable pédagogique:</t>
    </r>
    <r>
      <rPr>
        <b/>
        <sz val="16"/>
        <color indexed="8"/>
        <rFont val="Times New Roman"/>
        <family val="1"/>
      </rPr>
      <t xml:space="preserve">                                   Chellat D</t>
    </r>
  </si>
  <si>
    <t xml:space="preserve">ALLAL </t>
  </si>
  <si>
    <t xml:space="preserve">ATTAFI </t>
  </si>
  <si>
    <t>Med  DIAB</t>
  </si>
  <si>
    <t xml:space="preserve">BECHOUA </t>
  </si>
  <si>
    <t>BADREDDINE</t>
  </si>
  <si>
    <t>BECIR</t>
  </si>
  <si>
    <t xml:space="preserve">BELBDJAOUI </t>
  </si>
  <si>
    <t>MOHEMED ADEL</t>
  </si>
  <si>
    <t xml:space="preserve">BEN MERZOUG </t>
  </si>
  <si>
    <t>BILLEL</t>
  </si>
  <si>
    <t xml:space="preserve">BENAOUIDA  </t>
  </si>
  <si>
    <t>NADIA</t>
  </si>
  <si>
    <t>BENDAS</t>
  </si>
  <si>
    <t>HANNANE</t>
  </si>
  <si>
    <t xml:space="preserve">BENDAOUED </t>
  </si>
  <si>
    <t>BILAL</t>
  </si>
  <si>
    <t xml:space="preserve">BENLAKHLAF </t>
  </si>
  <si>
    <t>ABDERREZAK</t>
  </si>
  <si>
    <t xml:space="preserve">BENMEBAREK </t>
  </si>
  <si>
    <t xml:space="preserve">BOUALI </t>
  </si>
  <si>
    <t>MOSTAPHA</t>
  </si>
  <si>
    <t xml:space="preserve">BOUAZIZ </t>
  </si>
  <si>
    <t xml:space="preserve">BOUCHAIR </t>
  </si>
  <si>
    <t xml:space="preserve">BOUCHEHIT </t>
  </si>
  <si>
    <t>H.MEMDOUH</t>
  </si>
  <si>
    <t xml:space="preserve">BOUDJADA </t>
  </si>
  <si>
    <t>BOUALEM</t>
  </si>
  <si>
    <t>BOUMALA</t>
  </si>
  <si>
    <t xml:space="preserve">BOUTELDJA </t>
  </si>
  <si>
    <t xml:space="preserve">KHEIREDDINE </t>
  </si>
  <si>
    <t xml:space="preserve">BOUYANA </t>
  </si>
  <si>
    <t>DEFFOUS</t>
  </si>
  <si>
    <t xml:space="preserve">DEHIMI  </t>
  </si>
  <si>
    <t>KAWTAR</t>
  </si>
  <si>
    <t xml:space="preserve">DERRADJ </t>
  </si>
  <si>
    <t xml:space="preserve">LOUTFI </t>
  </si>
  <si>
    <t>FERHAT</t>
  </si>
  <si>
    <t>RADIA</t>
  </si>
  <si>
    <t xml:space="preserve">GHERARA </t>
  </si>
  <si>
    <t>AMINE</t>
  </si>
  <si>
    <t xml:space="preserve">HAMIMED </t>
  </si>
  <si>
    <t>MADIHA</t>
  </si>
  <si>
    <t xml:space="preserve">KADRI </t>
  </si>
  <si>
    <t>MALIKA</t>
  </si>
  <si>
    <t xml:space="preserve">LAOUAR </t>
  </si>
  <si>
    <t>MERYAM</t>
  </si>
  <si>
    <t xml:space="preserve">LEZZAR  </t>
  </si>
  <si>
    <t>CHERIFA</t>
  </si>
  <si>
    <t xml:space="preserve">MECHHOUD </t>
  </si>
  <si>
    <t xml:space="preserve">MEDOUS </t>
  </si>
  <si>
    <t>SAMI</t>
  </si>
  <si>
    <t xml:space="preserve">NAIT RABAH </t>
  </si>
  <si>
    <t>YASSER</t>
  </si>
  <si>
    <t xml:space="preserve">NEKAA  </t>
  </si>
  <si>
    <t>NAZIHA</t>
  </si>
  <si>
    <t xml:space="preserve">ORLICI </t>
  </si>
  <si>
    <t>BORHENEDDINE</t>
  </si>
  <si>
    <t xml:space="preserve">RAMDANE  </t>
  </si>
  <si>
    <t>RASLOUED</t>
  </si>
  <si>
    <t>FATIMAZOHRA</t>
  </si>
  <si>
    <t xml:space="preserve">SAAD  </t>
  </si>
  <si>
    <t>LAOUD ADEL</t>
  </si>
  <si>
    <t xml:space="preserve">SAADALLAH </t>
  </si>
  <si>
    <t xml:space="preserve">TAFER  </t>
  </si>
  <si>
    <t xml:space="preserve">YAHIAOUI </t>
  </si>
  <si>
    <t xml:space="preserve">ZENTOUT  </t>
  </si>
  <si>
    <t xml:space="preserve">Dakhmouche M </t>
  </si>
  <si>
    <t>Hamra-Kroua S</t>
  </si>
  <si>
    <t xml:space="preserve">Khouatba K       </t>
  </si>
  <si>
    <t>Louadi K</t>
  </si>
  <si>
    <t>Chaabane M</t>
  </si>
  <si>
    <t>Benkenana N</t>
  </si>
  <si>
    <t>Aguib S</t>
  </si>
  <si>
    <t xml:space="preserve">BAHLOUL </t>
  </si>
  <si>
    <t xml:space="preserve">BARAKAT </t>
  </si>
  <si>
    <t xml:space="preserve">BEN CHAABAN  </t>
  </si>
  <si>
    <t xml:space="preserve">BENBOUZID </t>
  </si>
  <si>
    <t>IMAN</t>
  </si>
  <si>
    <t xml:space="preserve">BENGUEDOUAR </t>
  </si>
  <si>
    <t>YAKOUB</t>
  </si>
  <si>
    <t xml:space="preserve">BENNA </t>
  </si>
  <si>
    <t xml:space="preserve">BENSAID </t>
  </si>
  <si>
    <t>AIDA</t>
  </si>
  <si>
    <t xml:space="preserve">BOUCHLOUKHE </t>
  </si>
  <si>
    <t xml:space="preserve">FATIMA </t>
  </si>
  <si>
    <t>BOUDEBZA</t>
  </si>
  <si>
    <t>DJIHAD</t>
  </si>
  <si>
    <t xml:space="preserve">BOUDOUR </t>
  </si>
  <si>
    <t xml:space="preserve">BOUKOUS </t>
  </si>
  <si>
    <t xml:space="preserve">BOULABIZA </t>
  </si>
  <si>
    <t>NAWEL</t>
  </si>
  <si>
    <t>BOULKESSAB</t>
  </si>
  <si>
    <t xml:space="preserve">BOULTIF </t>
  </si>
  <si>
    <t>NADA</t>
  </si>
  <si>
    <t xml:space="preserve">BOUSMID </t>
  </si>
  <si>
    <t xml:space="preserve">BOUSSNA </t>
  </si>
  <si>
    <t>BOUZAROURA</t>
  </si>
  <si>
    <t xml:space="preserve"> IMANE</t>
  </si>
  <si>
    <t xml:space="preserve">CHAARAOUI </t>
  </si>
  <si>
    <t>MOUNIA</t>
  </si>
  <si>
    <t xml:space="preserve">CHAMOU </t>
  </si>
  <si>
    <t xml:space="preserve">AMIRA </t>
  </si>
  <si>
    <t xml:space="preserve">DEHMECHI </t>
  </si>
  <si>
    <t xml:space="preserve">DJAFER </t>
  </si>
  <si>
    <t xml:space="preserve">FARDOUS </t>
  </si>
  <si>
    <t xml:space="preserve">DJEKKOUN </t>
  </si>
  <si>
    <t>NARIMENE</t>
  </si>
  <si>
    <t xml:space="preserve">DJENHI </t>
  </si>
  <si>
    <t xml:space="preserve">GHICHI </t>
  </si>
  <si>
    <t>ZAHIA</t>
  </si>
  <si>
    <t>GHODBANE A</t>
  </si>
  <si>
    <t>GHODBANE B</t>
  </si>
  <si>
    <t>ZAHRA</t>
  </si>
  <si>
    <t>GUERRAS</t>
  </si>
  <si>
    <t>FTIMA</t>
  </si>
  <si>
    <t xml:space="preserve">HECHILI </t>
  </si>
  <si>
    <t xml:space="preserve">KERBOUA </t>
  </si>
  <si>
    <t xml:space="preserve">KHALFAOUI </t>
  </si>
  <si>
    <t xml:space="preserve">KHELEF </t>
  </si>
  <si>
    <t xml:space="preserve">KIMOUCHE </t>
  </si>
  <si>
    <t xml:space="preserve">MADANI </t>
  </si>
  <si>
    <t>ROKYA</t>
  </si>
  <si>
    <t xml:space="preserve">MEBAREK AZZEM </t>
  </si>
  <si>
    <t>ABDELLALI</t>
  </si>
  <si>
    <t xml:space="preserve">MESBAH </t>
  </si>
  <si>
    <t xml:space="preserve">MOKRANE </t>
  </si>
  <si>
    <t xml:space="preserve">RAMDANI </t>
  </si>
  <si>
    <t>SAADENE</t>
  </si>
  <si>
    <t xml:space="preserve">SAIDI </t>
  </si>
  <si>
    <t xml:space="preserve">TABTI  </t>
  </si>
  <si>
    <t xml:space="preserve">HADJER </t>
  </si>
  <si>
    <t xml:space="preserve">TAMALOUSSI </t>
  </si>
  <si>
    <t>NOUREDDINE</t>
  </si>
  <si>
    <t xml:space="preserve">TEBIB </t>
  </si>
  <si>
    <t>ABDELHAKIM</t>
  </si>
  <si>
    <t xml:space="preserve">ZERROUKI </t>
  </si>
  <si>
    <t>ABDELMALEK</t>
  </si>
  <si>
    <t xml:space="preserve">                                 Semestre 5 (2011-2012)</t>
  </si>
  <si>
    <t>Sayed A</t>
  </si>
  <si>
    <t>Maameri Z</t>
  </si>
  <si>
    <t>Rouabah A</t>
  </si>
  <si>
    <t>Ounis L</t>
  </si>
  <si>
    <t>Dahmani I</t>
  </si>
  <si>
    <t>Daoudi H</t>
  </si>
  <si>
    <t>Karouche S</t>
  </si>
  <si>
    <t>Menad A</t>
  </si>
  <si>
    <t>Kamel  H</t>
  </si>
  <si>
    <t xml:space="preserve">           Madaci B</t>
  </si>
  <si>
    <r>
      <t>Responsable pédagogique:</t>
    </r>
    <r>
      <rPr>
        <b/>
        <sz val="16"/>
        <color indexed="8"/>
        <rFont val="Times New Roman"/>
        <family val="1"/>
      </rPr>
      <t xml:space="preserve">                       Aguib S</t>
    </r>
  </si>
  <si>
    <t xml:space="preserve">                          Semestre 5 (2011-2012)</t>
  </si>
  <si>
    <t>Exclu</t>
  </si>
  <si>
    <t>BOUCHAIR *</t>
  </si>
  <si>
    <t>MOKRANE **</t>
  </si>
  <si>
    <t xml:space="preserve">ZAAROUR </t>
  </si>
  <si>
    <t>MOUAD</t>
  </si>
  <si>
    <t>MESSELF</t>
  </si>
  <si>
    <t>MOHENE</t>
  </si>
  <si>
    <t>Kamel H</t>
  </si>
  <si>
    <t>Naimi D</t>
  </si>
  <si>
    <r>
      <t>Responsable pédagogique:</t>
    </r>
    <r>
      <rPr>
        <b/>
        <sz val="16"/>
        <color indexed="8"/>
        <rFont val="Times New Roman"/>
        <family val="1"/>
      </rPr>
      <t xml:space="preserve">                                   Sayed A</t>
    </r>
  </si>
  <si>
    <t xml:space="preserve"> 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</si>
  <si>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   22/04/2012</t>
    </r>
  </si>
  <si>
    <t xml:space="preserve">   Procès Verbal d'évaluation Licence (L3) (Session Rattrapage)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</si>
  <si>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   </t>
    </r>
  </si>
  <si>
    <r>
      <t>Responsable pédagogique:</t>
    </r>
    <r>
      <rPr>
        <b/>
        <sz val="16"/>
        <color indexed="8"/>
        <rFont val="Times New Roman"/>
        <family val="1"/>
      </rPr>
      <t xml:space="preserve">                                          Amedah S</t>
    </r>
  </si>
  <si>
    <t>Procès Verbal d'évaluation Licence (L3) (Session Rattrapage)</t>
  </si>
  <si>
    <r>
      <t>Fait le:</t>
    </r>
    <r>
      <rPr>
        <b/>
        <sz val="16"/>
        <color indexed="8"/>
        <rFont val="Times New Roman"/>
        <family val="1"/>
      </rPr>
      <t xml:space="preserve">  </t>
    </r>
  </si>
  <si>
    <r>
      <rPr>
        <b/>
        <u val="single"/>
        <sz val="16"/>
        <color indexed="8"/>
        <rFont val="Times New Roman"/>
        <family val="1"/>
      </rPr>
      <t>Fait le:</t>
    </r>
    <r>
      <rPr>
        <b/>
        <sz val="16"/>
        <color indexed="8"/>
        <rFont val="Times New Roman"/>
        <family val="1"/>
      </rPr>
      <t xml:space="preserve">    </t>
    </r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</si>
  <si>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  22/05/2012</t>
    </r>
  </si>
  <si>
    <t>Procès-Verbal de d'évaluation Licence (L3) Correctif-additif au procès-verbal initial (Session Normale)</t>
  </si>
  <si>
    <t>BEN ACHOUR *</t>
  </si>
  <si>
    <t>Fait le:</t>
  </si>
  <si>
    <t>Abs</t>
  </si>
  <si>
    <r>
      <t>Fait le:</t>
    </r>
    <r>
      <rPr>
        <b/>
        <sz val="16"/>
        <color indexed="8"/>
        <rFont val="Times New Roman"/>
        <family val="1"/>
      </rPr>
      <t xml:space="preserve">     30/05/2012</t>
    </r>
  </si>
  <si>
    <r>
      <t>Fait le:</t>
    </r>
    <r>
      <rPr>
        <b/>
        <sz val="16"/>
        <color indexed="8"/>
        <rFont val="Times New Roman"/>
        <family val="1"/>
      </rPr>
      <t xml:space="preserve">     </t>
    </r>
  </si>
  <si>
    <t>ElOuar I</t>
  </si>
  <si>
    <t>Biomembranes(3)</t>
  </si>
  <si>
    <t>Hématologie cellulaire et hématopoièse(4)</t>
  </si>
  <si>
    <t>CUEF 2 (14)</t>
  </si>
  <si>
    <t xml:space="preserve">        Bio statistique et épidémiologie(2)</t>
  </si>
  <si>
    <t xml:space="preserve">          Anglais scientifique(1)</t>
  </si>
  <si>
    <t>MUEM1 (2)</t>
  </si>
  <si>
    <t>MUED 1 (1)</t>
  </si>
  <si>
    <t>CUED1 (2)</t>
  </si>
  <si>
    <t>UED1 (1)</t>
  </si>
  <si>
    <t>Haddad S</t>
  </si>
  <si>
    <t>Benlatreche M</t>
  </si>
  <si>
    <r>
      <t xml:space="preserve">Université Des Frères Mentouri-Constantine                                                    </t>
    </r>
    <r>
      <rPr>
        <b/>
        <sz val="14"/>
        <color indexed="8"/>
        <rFont val="Times New Roman"/>
        <family val="1"/>
      </rPr>
      <t>جامعة الاخوة منتوري- قسنطينة</t>
    </r>
  </si>
  <si>
    <r>
      <t xml:space="preserve"> Faculté des Sciences de la Nature et de la Vie                                                              </t>
    </r>
    <r>
      <rPr>
        <b/>
        <sz val="14"/>
        <color indexed="8"/>
        <rFont val="Times New Roman"/>
        <family val="1"/>
      </rPr>
      <t>كلية علوم الطبيعة والحياة</t>
    </r>
    <r>
      <rPr>
        <b/>
        <sz val="12"/>
        <color indexed="8"/>
        <rFont val="Times New Roman"/>
        <family val="1"/>
      </rPr>
      <t xml:space="preserve">            </t>
    </r>
  </si>
  <si>
    <t xml:space="preserve">      Département de Biologie Animale                                                                                    قسم  بيولوجيا  الحيوان</t>
  </si>
  <si>
    <t>Biologie Moléculaire(3)</t>
  </si>
  <si>
    <t>Immunologie cellulaire et moléculaire(3)</t>
  </si>
  <si>
    <t xml:space="preserve">                        Procès Verbal d'évaluation Licence (L3) (Session Normale)</t>
  </si>
  <si>
    <t>CUEF 1 (10)</t>
  </si>
  <si>
    <t>CUEM1 (4)</t>
  </si>
  <si>
    <t xml:space="preserve">                                                            Option : Immunologie </t>
  </si>
  <si>
    <t xml:space="preserve"> UEF 1 (3)</t>
  </si>
  <si>
    <t xml:space="preserve">                            UEF 2 (3)                               </t>
  </si>
  <si>
    <t xml:space="preserve">                     UEM1 (2)                               </t>
  </si>
  <si>
    <t xml:space="preserve">                    Mechati C</t>
  </si>
  <si>
    <t>Semestre 5 (2019-2020)</t>
  </si>
  <si>
    <t>NESRINE</t>
  </si>
  <si>
    <t>CHEIMA</t>
  </si>
  <si>
    <t>IKRAM</t>
  </si>
  <si>
    <t>MALEK</t>
  </si>
  <si>
    <t>CHAIMA</t>
  </si>
  <si>
    <t>MEGHLAOUI</t>
  </si>
  <si>
    <t>AYA</t>
  </si>
  <si>
    <t>ZERARI</t>
  </si>
  <si>
    <t>ABDERRAHMANE*</t>
  </si>
  <si>
    <t>KHITEM</t>
  </si>
  <si>
    <t>AFRI</t>
  </si>
  <si>
    <t>SANDRA OUISSEM</t>
  </si>
  <si>
    <t>AISSANI</t>
  </si>
  <si>
    <t>AISSAOUI</t>
  </si>
  <si>
    <t>ROUMAISSA</t>
  </si>
  <si>
    <t>ALMI*</t>
  </si>
  <si>
    <t>NOUSSEIBA</t>
  </si>
  <si>
    <t>HALLA</t>
  </si>
  <si>
    <t>ARZOUR</t>
  </si>
  <si>
    <t>ASKOURI</t>
  </si>
  <si>
    <t>CHEYMA</t>
  </si>
  <si>
    <t>ATEF</t>
  </si>
  <si>
    <t>MAFAZ</t>
  </si>
  <si>
    <t>BACHTARZI</t>
  </si>
  <si>
    <t>BAHA</t>
  </si>
  <si>
    <t xml:space="preserve">IMENE  </t>
  </si>
  <si>
    <t>BELAGRA</t>
  </si>
  <si>
    <t>MOHAMED MALIK</t>
  </si>
  <si>
    <t>HASNA</t>
  </si>
  <si>
    <t>BEN YOUCEF</t>
  </si>
  <si>
    <t>BENAISSA</t>
  </si>
  <si>
    <t>KAOUTHER</t>
  </si>
  <si>
    <t>BENALI</t>
  </si>
  <si>
    <t>BOCHRA</t>
  </si>
  <si>
    <t>BENAMIRA</t>
  </si>
  <si>
    <t>BENLAHNACHE*</t>
  </si>
  <si>
    <t>MARWA</t>
  </si>
  <si>
    <t>BENSALHIA</t>
  </si>
  <si>
    <t>RAOUNEK</t>
  </si>
  <si>
    <t>BERKANE</t>
  </si>
  <si>
    <t>BOUACHRINE</t>
  </si>
  <si>
    <t>BOUCHELLIT</t>
  </si>
  <si>
    <t>ASALA</t>
  </si>
  <si>
    <t>BOUDJERIOU</t>
  </si>
  <si>
    <t>MADJIDA</t>
  </si>
  <si>
    <t>BOUHZAM</t>
  </si>
  <si>
    <t>AMANI</t>
  </si>
  <si>
    <t>BOUKEBBOUS</t>
  </si>
  <si>
    <t>NECHOUA SAKINA</t>
  </si>
  <si>
    <t>BOUKERBOUA*</t>
  </si>
  <si>
    <t>BOUKHEMIS</t>
  </si>
  <si>
    <t>RIMA</t>
  </si>
  <si>
    <t>BOUREDROUDA</t>
  </si>
  <si>
    <t>BOUSMID</t>
  </si>
  <si>
    <t>MOHAMED RAOUF</t>
  </si>
  <si>
    <t>BOUYOUCEF</t>
  </si>
  <si>
    <t>DJAMIL ALLAOUA</t>
  </si>
  <si>
    <t>BRIGHET</t>
  </si>
  <si>
    <t xml:space="preserve">RACHA INESS </t>
  </si>
  <si>
    <t>CHAABI</t>
  </si>
  <si>
    <t xml:space="preserve">MEROUA     </t>
  </si>
  <si>
    <t>DARBANE</t>
  </si>
  <si>
    <t>DEROUICHE</t>
  </si>
  <si>
    <t>MEROUA</t>
  </si>
  <si>
    <t>DIB</t>
  </si>
  <si>
    <t>INES</t>
  </si>
  <si>
    <t>DORSAF AYA</t>
  </si>
  <si>
    <t>DJEKABA</t>
  </si>
  <si>
    <t>DJENOUHAT*</t>
  </si>
  <si>
    <t>MEHDI ISMAIL</t>
  </si>
  <si>
    <t xml:space="preserve">EL WARIE        </t>
  </si>
  <si>
    <t>MOHAMED LEMINE ISSELMOU</t>
  </si>
  <si>
    <t>ELMECHTA*</t>
  </si>
  <si>
    <t>FADLI</t>
  </si>
  <si>
    <t>NOUR ELHOUDA</t>
  </si>
  <si>
    <t>FERHATI</t>
  </si>
  <si>
    <t>GHETAHEM</t>
  </si>
  <si>
    <t>KAMAL</t>
  </si>
  <si>
    <t>GOMRI</t>
  </si>
  <si>
    <t>ACHRAF</t>
  </si>
  <si>
    <t>GUENIFA*</t>
  </si>
  <si>
    <t>CHIHAB</t>
  </si>
  <si>
    <t>GUENNICHE</t>
  </si>
  <si>
    <t>GUERFI*</t>
  </si>
  <si>
    <t>Marwa</t>
  </si>
  <si>
    <t>HADDAD</t>
  </si>
  <si>
    <t>HAMADOUCHE*</t>
  </si>
  <si>
    <t>HAMIMES*</t>
  </si>
  <si>
    <t>NOUR EL HOUDA</t>
  </si>
  <si>
    <t>HIRECHE</t>
  </si>
  <si>
    <t>DJOUMANA</t>
  </si>
  <si>
    <t xml:space="preserve">ISSA OUMAROU   </t>
  </si>
  <si>
    <t>OUMALHAIR</t>
  </si>
  <si>
    <t>KENTOUCHE</t>
  </si>
  <si>
    <t>ZAHRA BATOUL</t>
  </si>
  <si>
    <t>KHETTABI</t>
  </si>
  <si>
    <t>KHOUDJA*</t>
  </si>
  <si>
    <t>BELKACEM</t>
  </si>
  <si>
    <t>KOLLI</t>
  </si>
  <si>
    <t>WIAM</t>
  </si>
  <si>
    <t>KORICHI*</t>
  </si>
  <si>
    <t>LARABA</t>
  </si>
  <si>
    <t>YASMINE</t>
  </si>
  <si>
    <t>LASSED*</t>
  </si>
  <si>
    <t>LASSES</t>
  </si>
  <si>
    <t>NOUR EDDINE</t>
  </si>
  <si>
    <t>LEKNOUCHE</t>
  </si>
  <si>
    <t>MAKHLOUFI</t>
  </si>
  <si>
    <t>MEFTAH</t>
  </si>
  <si>
    <t>SOUAD</t>
  </si>
  <si>
    <t>YOUSRA</t>
  </si>
  <si>
    <t>MEKIOUI*</t>
  </si>
  <si>
    <t>MERSSAOUI</t>
  </si>
  <si>
    <t>MADJDA</t>
  </si>
  <si>
    <t>MESSILI         Ext</t>
  </si>
  <si>
    <t>DOUNYA</t>
  </si>
  <si>
    <t>MIHOUB</t>
  </si>
  <si>
    <t>MIZANE</t>
  </si>
  <si>
    <t xml:space="preserve">RANIA   </t>
  </si>
  <si>
    <t>MORDJANA</t>
  </si>
  <si>
    <t>CHOUROUK</t>
  </si>
  <si>
    <t>NAIT HAMOU</t>
  </si>
  <si>
    <t>ZAKARIA ISHAK</t>
  </si>
  <si>
    <t>NEMDIL</t>
  </si>
  <si>
    <t>NOUAR</t>
  </si>
  <si>
    <t xml:space="preserve">OGWANG RODIN </t>
  </si>
  <si>
    <t xml:space="preserve">ADAM </t>
  </si>
  <si>
    <t>RAIS*</t>
  </si>
  <si>
    <t>ARIDJ</t>
  </si>
  <si>
    <t>REBIE</t>
  </si>
  <si>
    <t>RIGHI</t>
  </si>
  <si>
    <t>ABIR</t>
  </si>
  <si>
    <t>SAHBI</t>
  </si>
  <si>
    <t>HADIA</t>
  </si>
  <si>
    <t xml:space="preserve">SAIDI SAIDI </t>
  </si>
  <si>
    <t>SALIM</t>
  </si>
  <si>
    <t>SEBANE</t>
  </si>
  <si>
    <t>SEGHIR</t>
  </si>
  <si>
    <t>MOHAMED</t>
  </si>
  <si>
    <t>SERAGHNI</t>
  </si>
  <si>
    <t>SERAOUI*</t>
  </si>
  <si>
    <t>RAYENE</t>
  </si>
  <si>
    <t>SOUICI           Ext</t>
  </si>
  <si>
    <t>TABBI</t>
  </si>
  <si>
    <t>TALEB</t>
  </si>
  <si>
    <t>OUSSAMA RAMI</t>
  </si>
  <si>
    <t>TUPILIWE</t>
  </si>
  <si>
    <t>SICHONE</t>
  </si>
  <si>
    <t>ZAAROUR*</t>
  </si>
  <si>
    <t>ZAMOUCHE</t>
  </si>
  <si>
    <t>SOUHEILA</t>
  </si>
  <si>
    <t>ZATOUT</t>
  </si>
  <si>
    <t>ACHOUAK</t>
  </si>
  <si>
    <t>ZEBBICHE</t>
  </si>
  <si>
    <t>NAHED</t>
  </si>
  <si>
    <t>ZEHARA</t>
  </si>
  <si>
    <t>MAROUA</t>
  </si>
  <si>
    <t>Fait le :16/02/2020</t>
  </si>
  <si>
    <t>Nini S</t>
  </si>
  <si>
    <t xml:space="preserve"> /</t>
  </si>
  <si>
    <t xml:space="preserve">/ </t>
  </si>
  <si>
    <t>/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</si>
</sst>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ج.&quot;\ #,##0_-;&quot;د.ج.&quot;\ #,##0\-"/>
    <numFmt numFmtId="165" formatCode="&quot;د.ج.&quot;\ #,##0_-;[Red]&quot;د.ج.&quot;\ #,##0\-"/>
    <numFmt numFmtId="166" formatCode="&quot;د.ج.&quot;\ #,##0.00_-;&quot;د.ج.&quot;\ #,##0.00\-"/>
    <numFmt numFmtId="167" formatCode="&quot;د.ج.&quot;\ #,##0.00_-;[Red]&quot;د.ج.&quot;\ #,##0.00\-"/>
    <numFmt numFmtId="168" formatCode="_-&quot;د.ج.&quot;\ * #,##0_-;_-&quot;د.ج.&quot;\ * #,##0\-;_-&quot;د.ج.&quot;\ * &quot;-&quot;_-;_-@_-"/>
    <numFmt numFmtId="169" formatCode="_-* #,##0_-;_-* #,##0\-;_-* &quot;-&quot;_-;_-@_-"/>
    <numFmt numFmtId="170" formatCode="_-&quot;د.ج.&quot;\ * #,##0.00_-;_-&quot;د.ج.&quot;\ * #,##0.00\-;_-&quot;د.ج.&quot;\ * &quot;-&quot;??_-;_-@_-"/>
    <numFmt numFmtId="171" formatCode="_-* #,##0.00_-;_-* #,##0.00\-;_-* &quot;-&quot;??_-;_-@_-"/>
    <numFmt numFmtId="172" formatCode="#,##0&quot;د.ج.&quot;_-;#,##0&quot;د.ج.&quot;\-"/>
    <numFmt numFmtId="173" formatCode="#,##0&quot;د.ج.&quot;_-;[Red]#,##0&quot;د.ج.&quot;\-"/>
    <numFmt numFmtId="174" formatCode="#,##0.00&quot;د.ج.&quot;_-;#,##0.00&quot;د.ج.&quot;\-"/>
    <numFmt numFmtId="175" formatCode="#,##0.00&quot;د.ج.&quot;_-;[Red]#,##0.00&quot;د.ج.&quot;\-"/>
    <numFmt numFmtId="176" formatCode="_-* #,##0&quot;د.ج.&quot;_-;_-* #,##0&quot;د.ج.&quot;\-;_-* &quot;-&quot;&quot;د.ج.&quot;_-;_-@_-"/>
    <numFmt numFmtId="177" formatCode="_-* #,##0_د_._ج_._‏_-;_-* #,##0_د_._ج_._‏\-;_-* &quot;-&quot;_د_._ج_._‏_-;_-@_-"/>
    <numFmt numFmtId="178" formatCode="_-* #,##0.00&quot;د.ج.&quot;_-;_-* #,##0.00&quot;د.ج.&quot;\-;_-* &quot;-&quot;??&quot;د.ج.&quot;_-;_-@_-"/>
    <numFmt numFmtId="179" formatCode="_-* #,##0.00_د_._ج_._‏_-;_-* #,##0.00_د_._ج_._‏\-;_-* &quot;-&quot;??_د_._ج_._‏_-;_-@_-"/>
    <numFmt numFmtId="180" formatCode="00.00"/>
    <numFmt numFmtId="181" formatCode="0.0"/>
    <numFmt numFmtId="182" formatCode="&quot;Vrai&quot;;&quot;Vrai&quot;;&quot;Faux&quot;"/>
    <numFmt numFmtId="183" formatCode="&quot;Actif&quot;;&quot;Actif&quot;;&quot;Inactif&quot;"/>
    <numFmt numFmtId="184" formatCode="0.00;[Red]0.00"/>
    <numFmt numFmtId="185" formatCode="00"/>
    <numFmt numFmtId="186" formatCode="[$-40C]dddd\ d\ mmmm\ yyyy"/>
    <numFmt numFmtId="187" formatCode="_-* #,##0.0\ _€_-;\-* #,##0.0\ _€_-;_-* &quot;-&quot;??\ _€_-;_-@_-"/>
    <numFmt numFmtId="188" formatCode="00.0"/>
    <numFmt numFmtId="189" formatCode="_-* #,##0.000\ _€_-;\-* #,##0.000\ _€_-;_-* &quot;-&quot;??\ _€_-;_-@_-"/>
    <numFmt numFmtId="190" formatCode="_-* #,##0.0000\ _€_-;\-* #,##0.0000\ _€_-;_-* &quot;-&quot;??\ _€_-;_-@_-"/>
    <numFmt numFmtId="191" formatCode="00.000"/>
    <numFmt numFmtId="192" formatCode="00.0000"/>
    <numFmt numFmtId="193" formatCode="0.000"/>
    <numFmt numFmtId="194" formatCode="[$€-2]\ #,##0.00_);[Red]\([$€-2]\ #,##0.00\)"/>
    <numFmt numFmtId="195" formatCode="0.0000"/>
    <numFmt numFmtId="196" formatCode="0.00000"/>
  </numFmts>
  <fonts count="10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Arial"/>
      <family val="2"/>
    </font>
    <font>
      <b/>
      <u val="single"/>
      <sz val="16"/>
      <color indexed="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Arial"/>
      <family val="2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Arial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sz val="16"/>
      <color indexed="10"/>
      <name val="Times New Roman"/>
      <family val="1"/>
    </font>
    <font>
      <sz val="14"/>
      <color indexed="17"/>
      <name val="Calibri"/>
      <family val="2"/>
    </font>
    <font>
      <sz val="16"/>
      <color indexed="17"/>
      <name val="Calibri"/>
      <family val="2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8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Calibri"/>
      <family val="2"/>
    </font>
    <font>
      <sz val="10"/>
      <color rgb="FFFF0000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u val="single"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FF00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sz val="16"/>
      <color rgb="FFFF0000"/>
      <name val="Times New Roman"/>
      <family val="1"/>
    </font>
    <font>
      <sz val="14"/>
      <color rgb="FF00B050"/>
      <name val="Calibri"/>
      <family val="2"/>
    </font>
    <font>
      <b/>
      <sz val="16"/>
      <color rgb="FF000000"/>
      <name val="Times New Roman"/>
      <family val="1"/>
    </font>
    <font>
      <sz val="16"/>
      <color rgb="FF00B05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Arial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0" fillId="27" borderId="3" applyNumberFormat="0" applyFont="0" applyAlignment="0" applyProtection="0"/>
    <xf numFmtId="0" fontId="69" fillId="28" borderId="1" applyNumberFormat="0" applyAlignment="0" applyProtection="0"/>
    <xf numFmtId="0" fontId="7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26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</cellStyleXfs>
  <cellXfs count="795">
    <xf numFmtId="0" fontId="0" fillId="0" borderId="0" xfId="0" applyAlignment="1">
      <alignment/>
    </xf>
    <xf numFmtId="0" fontId="82" fillId="33" borderId="0" xfId="64" applyFont="1" applyFill="1" applyBorder="1" applyAlignment="1">
      <alignment vertical="center"/>
      <protection/>
    </xf>
    <xf numFmtId="184" fontId="10" fillId="33" borderId="10" xfId="60" applyNumberFormat="1" applyFont="1" applyFill="1" applyBorder="1" applyAlignment="1">
      <alignment horizontal="left"/>
      <protection/>
    </xf>
    <xf numFmtId="184" fontId="10" fillId="33" borderId="11" xfId="60" applyNumberFormat="1" applyFont="1" applyFill="1" applyBorder="1" applyAlignment="1">
      <alignment horizontal="left"/>
      <protection/>
    </xf>
    <xf numFmtId="0" fontId="45" fillId="33" borderId="12" xfId="0" applyFont="1" applyFill="1" applyBorder="1" applyAlignment="1">
      <alignment horizontal="center" vertical="center"/>
    </xf>
    <xf numFmtId="0" fontId="11" fillId="33" borderId="13" xfId="64" applyFont="1" applyFill="1" applyBorder="1">
      <alignment/>
      <protection/>
    </xf>
    <xf numFmtId="180" fontId="46" fillId="33" borderId="14" xfId="0" applyNumberFormat="1" applyFont="1" applyFill="1" applyBorder="1" applyAlignment="1">
      <alignment horizontal="center" vertical="center"/>
    </xf>
    <xf numFmtId="1" fontId="46" fillId="33" borderId="15" xfId="0" applyNumberFormat="1" applyFont="1" applyFill="1" applyBorder="1" applyAlignment="1">
      <alignment horizontal="center" vertical="center"/>
    </xf>
    <xf numFmtId="180" fontId="46" fillId="33" borderId="15" xfId="0" applyNumberFormat="1" applyFont="1" applyFill="1" applyBorder="1" applyAlignment="1">
      <alignment horizontal="center" vertical="center"/>
    </xf>
    <xf numFmtId="1" fontId="46" fillId="33" borderId="13" xfId="0" applyNumberFormat="1" applyFont="1" applyFill="1" applyBorder="1" applyAlignment="1">
      <alignment horizontal="center" vertical="center"/>
    </xf>
    <xf numFmtId="2" fontId="46" fillId="33" borderId="14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3" fillId="33" borderId="0" xfId="0" applyFont="1" applyFill="1" applyAlignment="1">
      <alignment/>
    </xf>
    <xf numFmtId="0" fontId="0" fillId="33" borderId="0" xfId="0" applyFill="1" applyAlignment="1">
      <alignment/>
    </xf>
    <xf numFmtId="0" fontId="84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5" fillId="33" borderId="0" xfId="0" applyFont="1" applyFill="1" applyAlignment="1">
      <alignment/>
    </xf>
    <xf numFmtId="0" fontId="3" fillId="33" borderId="0" xfId="0" applyFont="1" applyFill="1" applyAlignment="1">
      <alignment readingOrder="2"/>
    </xf>
    <xf numFmtId="0" fontId="48" fillId="33" borderId="16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 vertical="center"/>
    </xf>
    <xf numFmtId="0" fontId="11" fillId="33" borderId="20" xfId="64" applyFont="1" applyFill="1" applyBorder="1">
      <alignment/>
      <protection/>
    </xf>
    <xf numFmtId="180" fontId="46" fillId="33" borderId="21" xfId="0" applyNumberFormat="1" applyFont="1" applyFill="1" applyBorder="1" applyAlignment="1">
      <alignment horizontal="center" vertical="center"/>
    </xf>
    <xf numFmtId="1" fontId="46" fillId="33" borderId="22" xfId="0" applyNumberFormat="1" applyFont="1" applyFill="1" applyBorder="1" applyAlignment="1">
      <alignment horizontal="center" vertical="center"/>
    </xf>
    <xf numFmtId="180" fontId="46" fillId="33" borderId="22" xfId="0" applyNumberFormat="1" applyFont="1" applyFill="1" applyBorder="1" applyAlignment="1">
      <alignment horizontal="center" vertical="center"/>
    </xf>
    <xf numFmtId="1" fontId="46" fillId="33" borderId="20" xfId="0" applyNumberFormat="1" applyFont="1" applyFill="1" applyBorder="1" applyAlignment="1">
      <alignment horizontal="center" vertical="center"/>
    </xf>
    <xf numFmtId="2" fontId="46" fillId="33" borderId="21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11" fillId="33" borderId="24" xfId="64" applyFont="1" applyFill="1" applyBorder="1">
      <alignment/>
      <protection/>
    </xf>
    <xf numFmtId="180" fontId="46" fillId="33" borderId="25" xfId="0" applyNumberFormat="1" applyFont="1" applyFill="1" applyBorder="1" applyAlignment="1">
      <alignment horizontal="center" vertical="center"/>
    </xf>
    <xf numFmtId="1" fontId="46" fillId="33" borderId="26" xfId="0" applyNumberFormat="1" applyFont="1" applyFill="1" applyBorder="1" applyAlignment="1">
      <alignment horizontal="center" vertical="center"/>
    </xf>
    <xf numFmtId="0" fontId="86" fillId="33" borderId="0" xfId="0" applyFont="1" applyFill="1" applyAlignment="1">
      <alignment/>
    </xf>
    <xf numFmtId="0" fontId="8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9" fillId="33" borderId="0" xfId="0" applyFont="1" applyFill="1" applyAlignment="1">
      <alignment horizontal="center" vertical="center"/>
    </xf>
    <xf numFmtId="0" fontId="48" fillId="33" borderId="27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 vertical="center" textRotation="90"/>
    </xf>
    <xf numFmtId="0" fontId="12" fillId="33" borderId="19" xfId="0" applyFont="1" applyFill="1" applyBorder="1" applyAlignment="1">
      <alignment horizontal="center" vertical="center"/>
    </xf>
    <xf numFmtId="180" fontId="49" fillId="33" borderId="21" xfId="0" applyNumberFormat="1" applyFont="1" applyFill="1" applyBorder="1" applyAlignment="1">
      <alignment horizontal="center" vertical="center"/>
    </xf>
    <xf numFmtId="1" fontId="49" fillId="33" borderId="22" xfId="0" applyNumberFormat="1" applyFont="1" applyFill="1" applyBorder="1" applyAlignment="1">
      <alignment horizontal="center" vertical="center"/>
    </xf>
    <xf numFmtId="180" fontId="49" fillId="33" borderId="22" xfId="0" applyNumberFormat="1" applyFont="1" applyFill="1" applyBorder="1" applyAlignment="1">
      <alignment horizontal="center" vertical="center"/>
    </xf>
    <xf numFmtId="1" fontId="49" fillId="33" borderId="20" xfId="0" applyNumberFormat="1" applyFont="1" applyFill="1" applyBorder="1" applyAlignment="1">
      <alignment horizontal="center" vertical="center"/>
    </xf>
    <xf numFmtId="2" fontId="49" fillId="33" borderId="29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180" fontId="49" fillId="33" borderId="14" xfId="0" applyNumberFormat="1" applyFont="1" applyFill="1" applyBorder="1" applyAlignment="1">
      <alignment horizontal="center" vertical="center"/>
    </xf>
    <xf numFmtId="1" fontId="49" fillId="33" borderId="15" xfId="0" applyNumberFormat="1" applyFont="1" applyFill="1" applyBorder="1" applyAlignment="1">
      <alignment horizontal="center" vertical="center"/>
    </xf>
    <xf numFmtId="180" fontId="49" fillId="33" borderId="15" xfId="0" applyNumberFormat="1" applyFont="1" applyFill="1" applyBorder="1" applyAlignment="1">
      <alignment horizontal="center" vertical="center"/>
    </xf>
    <xf numFmtId="1" fontId="88" fillId="33" borderId="13" xfId="0" applyNumberFormat="1" applyFont="1" applyFill="1" applyBorder="1" applyAlignment="1">
      <alignment horizontal="center" vertical="center"/>
    </xf>
    <xf numFmtId="2" fontId="49" fillId="33" borderId="30" xfId="0" applyNumberFormat="1" applyFont="1" applyFill="1" applyBorder="1" applyAlignment="1">
      <alignment horizontal="center" vertical="center"/>
    </xf>
    <xf numFmtId="1" fontId="49" fillId="33" borderId="13" xfId="0" applyNumberFormat="1" applyFont="1" applyFill="1" applyBorder="1" applyAlignment="1">
      <alignment horizontal="center" vertical="center"/>
    </xf>
    <xf numFmtId="1" fontId="88" fillId="33" borderId="15" xfId="0" applyNumberFormat="1" applyFont="1" applyFill="1" applyBorder="1" applyAlignment="1">
      <alignment horizontal="center" vertical="center"/>
    </xf>
    <xf numFmtId="2" fontId="88" fillId="33" borderId="30" xfId="0" applyNumberFormat="1" applyFont="1" applyFill="1" applyBorder="1" applyAlignment="1">
      <alignment horizontal="center" vertical="center"/>
    </xf>
    <xf numFmtId="180" fontId="49" fillId="33" borderId="25" xfId="0" applyNumberFormat="1" applyFont="1" applyFill="1" applyBorder="1" applyAlignment="1">
      <alignment horizontal="center" vertical="center"/>
    </xf>
    <xf numFmtId="1" fontId="49" fillId="33" borderId="26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8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7" fillId="33" borderId="0" xfId="0" applyFont="1" applyFill="1" applyAlignment="1">
      <alignment/>
    </xf>
    <xf numFmtId="2" fontId="82" fillId="33" borderId="14" xfId="0" applyNumberFormat="1" applyFont="1" applyFill="1" applyBorder="1" applyAlignment="1">
      <alignment horizontal="center" vertical="center"/>
    </xf>
    <xf numFmtId="1" fontId="46" fillId="33" borderId="10" xfId="0" applyNumberFormat="1" applyFont="1" applyFill="1" applyBorder="1" applyAlignment="1">
      <alignment horizontal="center" vertical="center"/>
    </xf>
    <xf numFmtId="2" fontId="46" fillId="33" borderId="30" xfId="0" applyNumberFormat="1" applyFont="1" applyFill="1" applyBorder="1" applyAlignment="1">
      <alignment horizontal="center" vertical="center"/>
    </xf>
    <xf numFmtId="1" fontId="46" fillId="33" borderId="11" xfId="0" applyNumberFormat="1" applyFont="1" applyFill="1" applyBorder="1" applyAlignment="1">
      <alignment horizontal="center" vertical="center"/>
    </xf>
    <xf numFmtId="2" fontId="82" fillId="33" borderId="30" xfId="0" applyNumberFormat="1" applyFont="1" applyFill="1" applyBorder="1" applyAlignment="1">
      <alignment horizontal="center" vertical="center"/>
    </xf>
    <xf numFmtId="1" fontId="82" fillId="33" borderId="11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48" fillId="33" borderId="31" xfId="0" applyFont="1" applyFill="1" applyBorder="1" applyAlignment="1">
      <alignment horizontal="center"/>
    </xf>
    <xf numFmtId="1" fontId="49" fillId="33" borderId="10" xfId="0" applyNumberFormat="1" applyFont="1" applyFill="1" applyBorder="1" applyAlignment="1">
      <alignment horizontal="center" vertical="center"/>
    </xf>
    <xf numFmtId="43" fontId="49" fillId="33" borderId="21" xfId="47" applyFont="1" applyFill="1" applyBorder="1" applyAlignment="1">
      <alignment horizontal="center" vertical="center"/>
    </xf>
    <xf numFmtId="1" fontId="88" fillId="33" borderId="11" xfId="0" applyNumberFormat="1" applyFont="1" applyFill="1" applyBorder="1" applyAlignment="1">
      <alignment horizontal="center" vertical="center"/>
    </xf>
    <xf numFmtId="1" fontId="49" fillId="33" borderId="11" xfId="0" applyNumberFormat="1" applyFont="1" applyFill="1" applyBorder="1" applyAlignment="1">
      <alignment horizontal="center" vertical="center"/>
    </xf>
    <xf numFmtId="43" fontId="49" fillId="33" borderId="14" xfId="47" applyFont="1" applyFill="1" applyBorder="1" applyAlignment="1">
      <alignment horizontal="center" vertical="center"/>
    </xf>
    <xf numFmtId="43" fontId="49" fillId="33" borderId="15" xfId="47" applyNumberFormat="1" applyFont="1" applyFill="1" applyBorder="1" applyAlignment="1">
      <alignment horizontal="center" vertical="center"/>
    </xf>
    <xf numFmtId="180" fontId="49" fillId="33" borderId="0" xfId="0" applyNumberFormat="1" applyFont="1" applyFill="1" applyBorder="1" applyAlignment="1">
      <alignment horizontal="center" vertical="center"/>
    </xf>
    <xf numFmtId="1" fontId="49" fillId="33" borderId="0" xfId="0" applyNumberFormat="1" applyFont="1" applyFill="1" applyBorder="1" applyAlignment="1">
      <alignment horizontal="center" vertical="center"/>
    </xf>
    <xf numFmtId="2" fontId="49" fillId="33" borderId="0" xfId="0" applyNumberFormat="1" applyFont="1" applyFill="1" applyBorder="1" applyAlignment="1">
      <alignment horizontal="center" vertical="center"/>
    </xf>
    <xf numFmtId="180" fontId="12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1" fontId="49" fillId="33" borderId="19" xfId="0" applyNumberFormat="1" applyFont="1" applyFill="1" applyBorder="1" applyAlignment="1">
      <alignment horizontal="center" vertical="center"/>
    </xf>
    <xf numFmtId="1" fontId="49" fillId="33" borderId="12" xfId="0" applyNumberFormat="1" applyFont="1" applyFill="1" applyBorder="1" applyAlignment="1">
      <alignment horizontal="center" vertical="center"/>
    </xf>
    <xf numFmtId="184" fontId="10" fillId="33" borderId="29" xfId="60" applyNumberFormat="1" applyFont="1" applyFill="1" applyBorder="1" applyAlignment="1">
      <alignment horizontal="left"/>
      <protection/>
    </xf>
    <xf numFmtId="184" fontId="10" fillId="33" borderId="30" xfId="60" applyNumberFormat="1" applyFont="1" applyFill="1" applyBorder="1" applyAlignment="1">
      <alignment horizontal="left"/>
      <protection/>
    </xf>
    <xf numFmtId="184" fontId="10" fillId="33" borderId="34" xfId="60" applyNumberFormat="1" applyFont="1" applyFill="1" applyBorder="1" applyAlignment="1">
      <alignment horizontal="left"/>
      <protection/>
    </xf>
    <xf numFmtId="184" fontId="10" fillId="33" borderId="35" xfId="60" applyNumberFormat="1" applyFont="1" applyFill="1" applyBorder="1" applyAlignment="1">
      <alignment horizontal="left"/>
      <protection/>
    </xf>
    <xf numFmtId="1" fontId="49" fillId="33" borderId="35" xfId="0" applyNumberFormat="1" applyFont="1" applyFill="1" applyBorder="1" applyAlignment="1">
      <alignment horizontal="center" vertical="center"/>
    </xf>
    <xf numFmtId="1" fontId="49" fillId="33" borderId="23" xfId="0" applyNumberFormat="1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90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9" fillId="33" borderId="13" xfId="0" applyFont="1" applyFill="1" applyBorder="1" applyAlignment="1">
      <alignment horizontal="center"/>
    </xf>
    <xf numFmtId="2" fontId="49" fillId="33" borderId="12" xfId="0" applyNumberFormat="1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 vertical="center"/>
    </xf>
    <xf numFmtId="180" fontId="49" fillId="33" borderId="26" xfId="0" applyNumberFormat="1" applyFont="1" applyFill="1" applyBorder="1" applyAlignment="1">
      <alignment horizontal="center" vertical="center"/>
    </xf>
    <xf numFmtId="1" fontId="49" fillId="33" borderId="24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91" fillId="33" borderId="12" xfId="0" applyFont="1" applyFill="1" applyBorder="1" applyAlignment="1">
      <alignment horizontal="center" vertical="center"/>
    </xf>
    <xf numFmtId="0" fontId="45" fillId="33" borderId="37" xfId="0" applyFont="1" applyFill="1" applyBorder="1" applyAlignment="1">
      <alignment horizontal="center" vertical="center"/>
    </xf>
    <xf numFmtId="43" fontId="49" fillId="33" borderId="25" xfId="47" applyFont="1" applyFill="1" applyBorder="1" applyAlignment="1">
      <alignment horizontal="center" vertical="center"/>
    </xf>
    <xf numFmtId="180" fontId="46" fillId="33" borderId="26" xfId="0" applyNumberFormat="1" applyFont="1" applyFill="1" applyBorder="1" applyAlignment="1">
      <alignment horizontal="center" vertical="center"/>
    </xf>
    <xf numFmtId="1" fontId="46" fillId="33" borderId="24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49" fillId="33" borderId="11" xfId="54" applyFont="1" applyFill="1" applyBorder="1">
      <alignment/>
      <protection/>
    </xf>
    <xf numFmtId="1" fontId="88" fillId="33" borderId="11" xfId="0" applyNumberFormat="1" applyFont="1" applyFill="1" applyBorder="1" applyAlignment="1">
      <alignment horizontal="center"/>
    </xf>
    <xf numFmtId="1" fontId="49" fillId="33" borderId="11" xfId="0" applyNumberFormat="1" applyFont="1" applyFill="1" applyBorder="1" applyAlignment="1">
      <alignment horizontal="center"/>
    </xf>
    <xf numFmtId="2" fontId="92" fillId="33" borderId="38" xfId="0" applyNumberFormat="1" applyFont="1" applyFill="1" applyBorder="1" applyAlignment="1">
      <alignment horizontal="center"/>
    </xf>
    <xf numFmtId="1" fontId="88" fillId="33" borderId="12" xfId="0" applyNumberFormat="1" applyFont="1" applyFill="1" applyBorder="1" applyAlignment="1">
      <alignment horizontal="center"/>
    </xf>
    <xf numFmtId="2" fontId="49" fillId="33" borderId="34" xfId="0" applyNumberFormat="1" applyFont="1" applyFill="1" applyBorder="1" applyAlignment="1">
      <alignment horizontal="center" vertical="center"/>
    </xf>
    <xf numFmtId="0" fontId="49" fillId="33" borderId="11" xfId="62" applyFont="1" applyFill="1" applyBorder="1">
      <alignment/>
      <protection/>
    </xf>
    <xf numFmtId="1" fontId="46" fillId="33" borderId="35" xfId="0" applyNumberFormat="1" applyFon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/>
    </xf>
    <xf numFmtId="2" fontId="6" fillId="33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9" fillId="33" borderId="0" xfId="0" applyFont="1" applyFill="1" applyAlignment="1">
      <alignment vertical="center" textRotation="90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textRotation="90"/>
    </xf>
    <xf numFmtId="2" fontId="46" fillId="33" borderId="15" xfId="0" applyNumberFormat="1" applyFont="1" applyFill="1" applyBorder="1" applyAlignment="1">
      <alignment horizontal="center" vertical="center"/>
    </xf>
    <xf numFmtId="0" fontId="88" fillId="33" borderId="0" xfId="0" applyFont="1" applyFill="1" applyAlignment="1">
      <alignment/>
    </xf>
    <xf numFmtId="0" fontId="93" fillId="33" borderId="0" xfId="0" applyFont="1" applyFill="1" applyBorder="1" applyAlignment="1">
      <alignment horizontal="center" vertical="center"/>
    </xf>
    <xf numFmtId="180" fontId="82" fillId="33" borderId="0" xfId="0" applyNumberFormat="1" applyFont="1" applyFill="1" applyBorder="1" applyAlignment="1">
      <alignment horizontal="center" vertical="center"/>
    </xf>
    <xf numFmtId="1" fontId="82" fillId="33" borderId="0" xfId="0" applyNumberFormat="1" applyFont="1" applyFill="1" applyBorder="1" applyAlignment="1">
      <alignment horizontal="center" vertical="center"/>
    </xf>
    <xf numFmtId="2" fontId="82" fillId="33" borderId="0" xfId="0" applyNumberFormat="1" applyFont="1" applyFill="1" applyBorder="1" applyAlignment="1">
      <alignment horizontal="center" vertical="center"/>
    </xf>
    <xf numFmtId="180" fontId="93" fillId="33" borderId="0" xfId="0" applyNumberFormat="1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94" fillId="33" borderId="0" xfId="0" applyFont="1" applyFill="1" applyAlignment="1">
      <alignment/>
    </xf>
    <xf numFmtId="0" fontId="49" fillId="33" borderId="0" xfId="0" applyFont="1" applyFill="1" applyAlignment="1">
      <alignment vertical="center"/>
    </xf>
    <xf numFmtId="2" fontId="46" fillId="33" borderId="22" xfId="0" applyNumberFormat="1" applyFont="1" applyFill="1" applyBorder="1" applyAlignment="1">
      <alignment horizontal="center" vertical="center"/>
    </xf>
    <xf numFmtId="0" fontId="48" fillId="33" borderId="39" xfId="0" applyFont="1" applyFill="1" applyBorder="1" applyAlignment="1">
      <alignment horizontal="center"/>
    </xf>
    <xf numFmtId="0" fontId="48" fillId="33" borderId="40" xfId="0" applyFont="1" applyFill="1" applyBorder="1" applyAlignment="1">
      <alignment horizontal="center"/>
    </xf>
    <xf numFmtId="2" fontId="46" fillId="33" borderId="25" xfId="0" applyNumberFormat="1" applyFont="1" applyFill="1" applyBorder="1" applyAlignment="1">
      <alignment horizontal="center" vertical="center"/>
    </xf>
    <xf numFmtId="180" fontId="46" fillId="33" borderId="38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180" fontId="46" fillId="33" borderId="41" xfId="0" applyNumberFormat="1" applyFont="1" applyFill="1" applyBorder="1" applyAlignment="1">
      <alignment horizontal="center" vertical="center"/>
    </xf>
    <xf numFmtId="180" fontId="46" fillId="33" borderId="4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7" fillId="33" borderId="0" xfId="0" applyFont="1" applyFill="1" applyAlignment="1">
      <alignment horizontal="left" vertical="center"/>
    </xf>
    <xf numFmtId="180" fontId="95" fillId="33" borderId="14" xfId="0" applyNumberFormat="1" applyFont="1" applyFill="1" applyBorder="1" applyAlignment="1">
      <alignment horizontal="center" vertical="center"/>
    </xf>
    <xf numFmtId="1" fontId="95" fillId="33" borderId="15" xfId="0" applyNumberFormat="1" applyFont="1" applyFill="1" applyBorder="1" applyAlignment="1">
      <alignment horizontal="center" vertical="center"/>
    </xf>
    <xf numFmtId="180" fontId="95" fillId="33" borderId="15" xfId="0" applyNumberFormat="1" applyFont="1" applyFill="1" applyBorder="1" applyAlignment="1">
      <alignment horizontal="center" vertical="center"/>
    </xf>
    <xf numFmtId="1" fontId="95" fillId="33" borderId="11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49" fillId="33" borderId="0" xfId="62" applyFont="1" applyFill="1" applyBorder="1">
      <alignment/>
      <protection/>
    </xf>
    <xf numFmtId="0" fontId="49" fillId="33" borderId="0" xfId="54" applyFont="1" applyFill="1" applyBorder="1">
      <alignment/>
      <protection/>
    </xf>
    <xf numFmtId="0" fontId="49" fillId="33" borderId="0" xfId="0" applyFont="1" applyFill="1" applyBorder="1" applyAlignment="1">
      <alignment horizontal="center"/>
    </xf>
    <xf numFmtId="2" fontId="88" fillId="33" borderId="0" xfId="0" applyNumberFormat="1" applyFont="1" applyFill="1" applyBorder="1" applyAlignment="1">
      <alignment horizontal="center" vertical="center"/>
    </xf>
    <xf numFmtId="1" fontId="88" fillId="33" borderId="0" xfId="0" applyNumberFormat="1" applyFont="1" applyFill="1" applyBorder="1" applyAlignment="1">
      <alignment horizontal="center"/>
    </xf>
    <xf numFmtId="180" fontId="88" fillId="33" borderId="0" xfId="0" applyNumberFormat="1" applyFont="1" applyFill="1" applyBorder="1" applyAlignment="1">
      <alignment horizontal="center" vertical="center"/>
    </xf>
    <xf numFmtId="1" fontId="88" fillId="33" borderId="0" xfId="0" applyNumberFormat="1" applyFont="1" applyFill="1" applyBorder="1" applyAlignment="1">
      <alignment horizontal="center" vertical="center"/>
    </xf>
    <xf numFmtId="2" fontId="49" fillId="33" borderId="0" xfId="0" applyNumberFormat="1" applyFont="1" applyFill="1" applyBorder="1" applyAlignment="1">
      <alignment horizontal="center"/>
    </xf>
    <xf numFmtId="2" fontId="92" fillId="33" borderId="0" xfId="0" applyNumberFormat="1" applyFont="1" applyFill="1" applyBorder="1" applyAlignment="1">
      <alignment horizontal="center"/>
    </xf>
    <xf numFmtId="0" fontId="49" fillId="33" borderId="35" xfId="54" applyFont="1" applyFill="1" applyBorder="1">
      <alignment/>
      <protection/>
    </xf>
    <xf numFmtId="0" fontId="87" fillId="33" borderId="0" xfId="0" applyFont="1" applyFill="1" applyAlignment="1">
      <alignment vertical="center"/>
    </xf>
    <xf numFmtId="0" fontId="17" fillId="34" borderId="0" xfId="0" applyFont="1" applyFill="1" applyAlignment="1">
      <alignment vertical="center"/>
    </xf>
    <xf numFmtId="0" fontId="96" fillId="34" borderId="0" xfId="0" applyFont="1" applyFill="1" applyAlignment="1">
      <alignment vertical="center"/>
    </xf>
    <xf numFmtId="180" fontId="97" fillId="33" borderId="14" xfId="0" applyNumberFormat="1" applyFont="1" applyFill="1" applyBorder="1" applyAlignment="1">
      <alignment horizontal="center" vertical="center"/>
    </xf>
    <xf numFmtId="1" fontId="97" fillId="33" borderId="15" xfId="0" applyNumberFormat="1" applyFont="1" applyFill="1" applyBorder="1" applyAlignment="1">
      <alignment horizontal="center" vertical="center"/>
    </xf>
    <xf numFmtId="180" fontId="97" fillId="33" borderId="15" xfId="0" applyNumberFormat="1" applyFont="1" applyFill="1" applyBorder="1" applyAlignment="1">
      <alignment horizontal="center" vertical="center"/>
    </xf>
    <xf numFmtId="1" fontId="97" fillId="33" borderId="13" xfId="0" applyNumberFormat="1" applyFont="1" applyFill="1" applyBorder="1" applyAlignment="1">
      <alignment horizontal="center" vertical="center"/>
    </xf>
    <xf numFmtId="180" fontId="12" fillId="33" borderId="41" xfId="0" applyNumberFormat="1" applyFont="1" applyFill="1" applyBorder="1" applyAlignment="1">
      <alignment horizontal="center" vertical="center"/>
    </xf>
    <xf numFmtId="180" fontId="12" fillId="33" borderId="38" xfId="0" applyNumberFormat="1" applyFont="1" applyFill="1" applyBorder="1" applyAlignment="1">
      <alignment horizontal="center" vertical="center"/>
    </xf>
    <xf numFmtId="180" fontId="12" fillId="33" borderId="42" xfId="0" applyNumberFormat="1" applyFont="1" applyFill="1" applyBorder="1" applyAlignment="1">
      <alignment horizontal="center" vertical="center"/>
    </xf>
    <xf numFmtId="180" fontId="12" fillId="33" borderId="19" xfId="0" applyNumberFormat="1" applyFont="1" applyFill="1" applyBorder="1" applyAlignment="1">
      <alignment horizontal="center" vertical="center"/>
    </xf>
    <xf numFmtId="180" fontId="12" fillId="33" borderId="12" xfId="0" applyNumberFormat="1" applyFont="1" applyFill="1" applyBorder="1" applyAlignment="1">
      <alignment horizontal="center" vertical="center"/>
    </xf>
    <xf numFmtId="180" fontId="12" fillId="33" borderId="23" xfId="0" applyNumberFormat="1" applyFont="1" applyFill="1" applyBorder="1" applyAlignment="1">
      <alignment horizontal="center" vertical="center"/>
    </xf>
    <xf numFmtId="0" fontId="49" fillId="33" borderId="0" xfId="54" applyFont="1" applyFill="1" applyBorder="1" applyAlignment="1">
      <alignment horizontal="left" vertical="center"/>
      <protection/>
    </xf>
    <xf numFmtId="0" fontId="49" fillId="33" borderId="0" xfId="66" applyFont="1" applyFill="1" applyBorder="1" applyAlignment="1">
      <alignment horizontal="left" vertical="center"/>
      <protection/>
    </xf>
    <xf numFmtId="1" fontId="58" fillId="33" borderId="0" xfId="0" applyNumberFormat="1" applyFont="1" applyFill="1" applyBorder="1" applyAlignment="1">
      <alignment horizontal="center" vertical="center"/>
    </xf>
    <xf numFmtId="0" fontId="86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89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98" fillId="33" borderId="0" xfId="0" applyFont="1" applyFill="1" applyAlignment="1">
      <alignment/>
    </xf>
    <xf numFmtId="2" fontId="12" fillId="35" borderId="27" xfId="0" applyNumberFormat="1" applyFont="1" applyFill="1" applyBorder="1" applyAlignment="1">
      <alignment horizontal="center" vertical="center" textRotation="90"/>
    </xf>
    <xf numFmtId="0" fontId="12" fillId="35" borderId="43" xfId="0" applyFont="1" applyFill="1" applyBorder="1" applyAlignment="1">
      <alignment horizontal="center" vertical="center" textRotation="90"/>
    </xf>
    <xf numFmtId="0" fontId="12" fillId="35" borderId="43" xfId="0" applyNumberFormat="1" applyFont="1" applyFill="1" applyBorder="1" applyAlignment="1">
      <alignment horizontal="center" vertical="center" textRotation="90"/>
    </xf>
    <xf numFmtId="180" fontId="49" fillId="36" borderId="15" xfId="0" applyNumberFormat="1" applyFont="1" applyFill="1" applyBorder="1" applyAlignment="1">
      <alignment horizontal="center" vertical="center"/>
    </xf>
    <xf numFmtId="180" fontId="49" fillId="33" borderId="32" xfId="0" applyNumberFormat="1" applyFont="1" applyFill="1" applyBorder="1" applyAlignment="1">
      <alignment horizontal="center" vertical="center"/>
    </xf>
    <xf numFmtId="180" fontId="49" fillId="33" borderId="33" xfId="0" applyNumberFormat="1" applyFont="1" applyFill="1" applyBorder="1" applyAlignment="1">
      <alignment horizontal="center" vertical="center"/>
    </xf>
    <xf numFmtId="180" fontId="49" fillId="33" borderId="36" xfId="0" applyNumberFormat="1" applyFont="1" applyFill="1" applyBorder="1" applyAlignment="1">
      <alignment horizontal="center" vertical="center"/>
    </xf>
    <xf numFmtId="2" fontId="49" fillId="33" borderId="21" xfId="0" applyNumberFormat="1" applyFont="1" applyFill="1" applyBorder="1" applyAlignment="1">
      <alignment horizontal="center" vertical="center"/>
    </xf>
    <xf numFmtId="2" fontId="49" fillId="33" borderId="14" xfId="0" applyNumberFormat="1" applyFont="1" applyFill="1" applyBorder="1" applyAlignment="1">
      <alignment horizontal="center" vertical="center"/>
    </xf>
    <xf numFmtId="2" fontId="49" fillId="33" borderId="25" xfId="0" applyNumberFormat="1" applyFont="1" applyFill="1" applyBorder="1" applyAlignment="1">
      <alignment horizontal="center" vertical="center"/>
    </xf>
    <xf numFmtId="1" fontId="46" fillId="0" borderId="15" xfId="0" applyNumberFormat="1" applyFont="1" applyFill="1" applyBorder="1" applyAlignment="1">
      <alignment horizontal="center" vertical="center"/>
    </xf>
    <xf numFmtId="2" fontId="12" fillId="35" borderId="43" xfId="0" applyNumberFormat="1" applyFont="1" applyFill="1" applyBorder="1" applyAlignment="1">
      <alignment horizontal="center" vertical="center" textRotation="90"/>
    </xf>
    <xf numFmtId="0" fontId="12" fillId="35" borderId="31" xfId="0" applyNumberFormat="1" applyFont="1" applyFill="1" applyBorder="1" applyAlignment="1">
      <alignment horizontal="center" vertical="center" textRotation="90"/>
    </xf>
    <xf numFmtId="2" fontId="82" fillId="33" borderId="29" xfId="0" applyNumberFormat="1" applyFont="1" applyFill="1" applyBorder="1" applyAlignment="1">
      <alignment horizontal="center" vertical="center"/>
    </xf>
    <xf numFmtId="1" fontId="82" fillId="33" borderId="10" xfId="0" applyNumberFormat="1" applyFont="1" applyFill="1" applyBorder="1" applyAlignment="1">
      <alignment horizontal="center" vertical="center"/>
    </xf>
    <xf numFmtId="2" fontId="49" fillId="36" borderId="14" xfId="0" applyNumberFormat="1" applyFont="1" applyFill="1" applyBorder="1" applyAlignment="1">
      <alignment horizontal="center" vertical="center"/>
    </xf>
    <xf numFmtId="2" fontId="88" fillId="33" borderId="14" xfId="0" applyNumberFormat="1" applyFont="1" applyFill="1" applyBorder="1" applyAlignment="1">
      <alignment horizontal="center" vertical="center"/>
    </xf>
    <xf numFmtId="2" fontId="88" fillId="33" borderId="34" xfId="0" applyNumberFormat="1" applyFont="1" applyFill="1" applyBorder="1" applyAlignment="1">
      <alignment horizontal="center" vertical="center"/>
    </xf>
    <xf numFmtId="1" fontId="88" fillId="33" borderId="35" xfId="0" applyNumberFormat="1" applyFont="1" applyFill="1" applyBorder="1" applyAlignment="1">
      <alignment horizontal="center" vertical="center"/>
    </xf>
    <xf numFmtId="2" fontId="82" fillId="33" borderId="34" xfId="0" applyNumberFormat="1" applyFont="1" applyFill="1" applyBorder="1" applyAlignment="1">
      <alignment horizontal="center" vertical="center"/>
    </xf>
    <xf numFmtId="1" fontId="82" fillId="33" borderId="35" xfId="0" applyNumberFormat="1" applyFont="1" applyFill="1" applyBorder="1" applyAlignment="1">
      <alignment horizontal="center" vertical="center"/>
    </xf>
    <xf numFmtId="2" fontId="49" fillId="33" borderId="23" xfId="0" applyNumberFormat="1" applyFont="1" applyFill="1" applyBorder="1" applyAlignment="1">
      <alignment horizontal="center"/>
    </xf>
    <xf numFmtId="1" fontId="88" fillId="33" borderId="35" xfId="0" applyNumberFormat="1" applyFont="1" applyFill="1" applyBorder="1" applyAlignment="1">
      <alignment horizontal="center"/>
    </xf>
    <xf numFmtId="180" fontId="82" fillId="37" borderId="14" xfId="0" applyNumberFormat="1" applyFont="1" applyFill="1" applyBorder="1" applyAlignment="1">
      <alignment horizontal="center" vertical="center"/>
    </xf>
    <xf numFmtId="1" fontId="82" fillId="37" borderId="15" xfId="0" applyNumberFormat="1" applyFont="1" applyFill="1" applyBorder="1" applyAlignment="1">
      <alignment horizontal="center" vertical="center"/>
    </xf>
    <xf numFmtId="180" fontId="82" fillId="37" borderId="25" xfId="0" applyNumberFormat="1" applyFont="1" applyFill="1" applyBorder="1" applyAlignment="1">
      <alignment horizontal="center" vertical="center"/>
    </xf>
    <xf numFmtId="1" fontId="82" fillId="37" borderId="26" xfId="0" applyNumberFormat="1" applyFont="1" applyFill="1" applyBorder="1" applyAlignment="1">
      <alignment horizontal="center" vertical="center"/>
    </xf>
    <xf numFmtId="180" fontId="82" fillId="37" borderId="15" xfId="0" applyNumberFormat="1" applyFont="1" applyFill="1" applyBorder="1" applyAlignment="1">
      <alignment horizontal="center" vertical="center"/>
    </xf>
    <xf numFmtId="180" fontId="82" fillId="37" borderId="26" xfId="0" applyNumberFormat="1" applyFont="1" applyFill="1" applyBorder="1" applyAlignment="1">
      <alignment horizontal="center" vertical="center"/>
    </xf>
    <xf numFmtId="1" fontId="82" fillId="37" borderId="13" xfId="0" applyNumberFormat="1" applyFont="1" applyFill="1" applyBorder="1" applyAlignment="1">
      <alignment horizontal="center" vertical="center"/>
    </xf>
    <xf numFmtId="1" fontId="82" fillId="37" borderId="24" xfId="0" applyNumberFormat="1" applyFont="1" applyFill="1" applyBorder="1" applyAlignment="1">
      <alignment horizontal="center" vertical="center"/>
    </xf>
    <xf numFmtId="2" fontId="82" fillId="37" borderId="14" xfId="0" applyNumberFormat="1" applyFont="1" applyFill="1" applyBorder="1" applyAlignment="1">
      <alignment horizontal="center" vertical="center"/>
    </xf>
    <xf numFmtId="2" fontId="82" fillId="37" borderId="15" xfId="0" applyNumberFormat="1" applyFont="1" applyFill="1" applyBorder="1" applyAlignment="1">
      <alignment horizontal="center" vertical="center"/>
    </xf>
    <xf numFmtId="2" fontId="82" fillId="37" borderId="25" xfId="0" applyNumberFormat="1" applyFont="1" applyFill="1" applyBorder="1" applyAlignment="1">
      <alignment horizontal="center" vertical="center"/>
    </xf>
    <xf numFmtId="180" fontId="82" fillId="37" borderId="22" xfId="0" applyNumberFormat="1" applyFont="1" applyFill="1" applyBorder="1" applyAlignment="1">
      <alignment horizontal="center" vertical="center"/>
    </xf>
    <xf numFmtId="1" fontId="82" fillId="37" borderId="22" xfId="0" applyNumberFormat="1" applyFont="1" applyFill="1" applyBorder="1" applyAlignment="1">
      <alignment horizontal="center" vertical="center"/>
    </xf>
    <xf numFmtId="2" fontId="82" fillId="37" borderId="21" xfId="0" applyNumberFormat="1" applyFont="1" applyFill="1" applyBorder="1" applyAlignment="1">
      <alignment horizontal="center" vertical="center"/>
    </xf>
    <xf numFmtId="1" fontId="82" fillId="37" borderId="20" xfId="0" applyNumberFormat="1" applyFont="1" applyFill="1" applyBorder="1" applyAlignment="1">
      <alignment horizontal="center" vertical="center"/>
    </xf>
    <xf numFmtId="180" fontId="46" fillId="33" borderId="36" xfId="0" applyNumberFormat="1" applyFont="1" applyFill="1" applyBorder="1" applyAlignment="1">
      <alignment horizontal="center" vertical="center"/>
    </xf>
    <xf numFmtId="1" fontId="46" fillId="33" borderId="36" xfId="0" applyNumberFormat="1" applyFont="1" applyFill="1" applyBorder="1" applyAlignment="1">
      <alignment horizontal="center" vertical="center"/>
    </xf>
    <xf numFmtId="0" fontId="46" fillId="33" borderId="24" xfId="61" applyFont="1" applyFill="1" applyBorder="1" applyAlignment="1">
      <alignment vertical="center"/>
      <protection/>
    </xf>
    <xf numFmtId="180" fontId="45" fillId="33" borderId="23" xfId="0" applyNumberFormat="1" applyFont="1" applyFill="1" applyBorder="1" applyAlignment="1">
      <alignment horizontal="center" vertical="center"/>
    </xf>
    <xf numFmtId="180" fontId="88" fillId="37" borderId="14" xfId="0" applyNumberFormat="1" applyFont="1" applyFill="1" applyBorder="1" applyAlignment="1">
      <alignment horizontal="center" vertical="center"/>
    </xf>
    <xf numFmtId="1" fontId="88" fillId="37" borderId="15" xfId="0" applyNumberFormat="1" applyFont="1" applyFill="1" applyBorder="1" applyAlignment="1">
      <alignment horizontal="center" vertical="center"/>
    </xf>
    <xf numFmtId="180" fontId="88" fillId="37" borderId="25" xfId="0" applyNumberFormat="1" applyFont="1" applyFill="1" applyBorder="1" applyAlignment="1">
      <alignment horizontal="center" vertical="center"/>
    </xf>
    <xf numFmtId="1" fontId="88" fillId="37" borderId="26" xfId="0" applyNumberFormat="1" applyFont="1" applyFill="1" applyBorder="1" applyAlignment="1">
      <alignment horizontal="center" vertical="center"/>
    </xf>
    <xf numFmtId="180" fontId="88" fillId="37" borderId="15" xfId="0" applyNumberFormat="1" applyFont="1" applyFill="1" applyBorder="1" applyAlignment="1">
      <alignment horizontal="center" vertical="center"/>
    </xf>
    <xf numFmtId="180" fontId="88" fillId="37" borderId="26" xfId="0" applyNumberFormat="1" applyFont="1" applyFill="1" applyBorder="1" applyAlignment="1">
      <alignment horizontal="center" vertical="center"/>
    </xf>
    <xf numFmtId="1" fontId="88" fillId="37" borderId="13" xfId="0" applyNumberFormat="1" applyFont="1" applyFill="1" applyBorder="1" applyAlignment="1">
      <alignment horizontal="center" vertical="center"/>
    </xf>
    <xf numFmtId="1" fontId="88" fillId="37" borderId="24" xfId="0" applyNumberFormat="1" applyFont="1" applyFill="1" applyBorder="1" applyAlignment="1">
      <alignment horizontal="center" vertical="center"/>
    </xf>
    <xf numFmtId="1" fontId="88" fillId="37" borderId="11" xfId="0" applyNumberFormat="1" applyFont="1" applyFill="1" applyBorder="1" applyAlignment="1">
      <alignment horizontal="center" vertical="center"/>
    </xf>
    <xf numFmtId="1" fontId="88" fillId="37" borderId="22" xfId="0" applyNumberFormat="1" applyFont="1" applyFill="1" applyBorder="1" applyAlignment="1">
      <alignment horizontal="center" vertical="center"/>
    </xf>
    <xf numFmtId="180" fontId="88" fillId="37" borderId="22" xfId="0" applyNumberFormat="1" applyFont="1" applyFill="1" applyBorder="1" applyAlignment="1">
      <alignment horizontal="center" vertical="center"/>
    </xf>
    <xf numFmtId="1" fontId="88" fillId="37" borderId="20" xfId="0" applyNumberFormat="1" applyFont="1" applyFill="1" applyBorder="1" applyAlignment="1">
      <alignment horizontal="center" vertical="center"/>
    </xf>
    <xf numFmtId="180" fontId="88" fillId="37" borderId="29" xfId="0" applyNumberFormat="1" applyFont="1" applyFill="1" applyBorder="1" applyAlignment="1">
      <alignment horizontal="center" vertical="center"/>
    </xf>
    <xf numFmtId="180" fontId="88" fillId="37" borderId="30" xfId="0" applyNumberFormat="1" applyFont="1" applyFill="1" applyBorder="1" applyAlignment="1">
      <alignment horizontal="center" vertical="center"/>
    </xf>
    <xf numFmtId="180" fontId="49" fillId="33" borderId="30" xfId="0" applyNumberFormat="1" applyFont="1" applyFill="1" applyBorder="1" applyAlignment="1">
      <alignment horizontal="center" vertical="center"/>
    </xf>
    <xf numFmtId="180" fontId="49" fillId="36" borderId="30" xfId="0" applyNumberFormat="1" applyFont="1" applyFill="1" applyBorder="1" applyAlignment="1">
      <alignment horizontal="center" vertical="center"/>
    </xf>
    <xf numFmtId="180" fontId="88" fillId="37" borderId="34" xfId="0" applyNumberFormat="1" applyFont="1" applyFill="1" applyBorder="1" applyAlignment="1">
      <alignment horizontal="center" vertical="center"/>
    </xf>
    <xf numFmtId="180" fontId="49" fillId="33" borderId="29" xfId="0" applyNumberFormat="1" applyFont="1" applyFill="1" applyBorder="1" applyAlignment="1">
      <alignment horizontal="center" vertical="center"/>
    </xf>
    <xf numFmtId="180" fontId="49" fillId="33" borderId="34" xfId="0" applyNumberFormat="1" applyFont="1" applyFill="1" applyBorder="1" applyAlignment="1">
      <alignment horizontal="center" vertical="center"/>
    </xf>
    <xf numFmtId="1" fontId="58" fillId="33" borderId="38" xfId="0" applyNumberFormat="1" applyFont="1" applyFill="1" applyBorder="1" applyAlignment="1">
      <alignment horizontal="center" vertical="center"/>
    </xf>
    <xf numFmtId="1" fontId="58" fillId="33" borderId="42" xfId="0" applyNumberFormat="1" applyFont="1" applyFill="1" applyBorder="1" applyAlignment="1">
      <alignment horizontal="center" vertical="center"/>
    </xf>
    <xf numFmtId="0" fontId="49" fillId="33" borderId="20" xfId="66" applyFont="1" applyFill="1" applyBorder="1" applyAlignment="1">
      <alignment horizontal="left" vertical="center"/>
      <protection/>
    </xf>
    <xf numFmtId="0" fontId="49" fillId="33" borderId="13" xfId="66" applyFont="1" applyFill="1" applyBorder="1" applyAlignment="1">
      <alignment horizontal="left" vertical="center"/>
      <protection/>
    </xf>
    <xf numFmtId="0" fontId="49" fillId="33" borderId="24" xfId="66" applyFont="1" applyFill="1" applyBorder="1" applyAlignment="1">
      <alignment horizontal="left" vertical="center"/>
      <protection/>
    </xf>
    <xf numFmtId="2" fontId="12" fillId="35" borderId="39" xfId="0" applyNumberFormat="1" applyFont="1" applyFill="1" applyBorder="1" applyAlignment="1">
      <alignment horizontal="center" vertical="center" textRotation="90"/>
    </xf>
    <xf numFmtId="0" fontId="12" fillId="35" borderId="44" xfId="0" applyFont="1" applyFill="1" applyBorder="1" applyAlignment="1">
      <alignment horizontal="center" vertical="center" textRotation="90"/>
    </xf>
    <xf numFmtId="0" fontId="12" fillId="35" borderId="44" xfId="0" applyNumberFormat="1" applyFont="1" applyFill="1" applyBorder="1" applyAlignment="1">
      <alignment horizontal="center" vertical="center" textRotation="90"/>
    </xf>
    <xf numFmtId="0" fontId="12" fillId="35" borderId="40" xfId="0" applyNumberFormat="1" applyFont="1" applyFill="1" applyBorder="1" applyAlignment="1">
      <alignment horizontal="center" vertical="center" textRotation="90"/>
    </xf>
    <xf numFmtId="43" fontId="88" fillId="37" borderId="22" xfId="47" applyNumberFormat="1" applyFont="1" applyFill="1" applyBorder="1" applyAlignment="1">
      <alignment horizontal="center" vertical="center"/>
    </xf>
    <xf numFmtId="43" fontId="88" fillId="37" borderId="15" xfId="47" applyNumberFormat="1" applyFont="1" applyFill="1" applyBorder="1" applyAlignment="1">
      <alignment horizontal="center" vertical="center"/>
    </xf>
    <xf numFmtId="43" fontId="88" fillId="37" borderId="26" xfId="47" applyNumberFormat="1" applyFont="1" applyFill="1" applyBorder="1" applyAlignment="1">
      <alignment horizontal="center" vertical="center"/>
    </xf>
    <xf numFmtId="0" fontId="48" fillId="33" borderId="45" xfId="0" applyFont="1" applyFill="1" applyBorder="1" applyAlignment="1">
      <alignment horizontal="center"/>
    </xf>
    <xf numFmtId="0" fontId="88" fillId="37" borderId="13" xfId="0" applyFont="1" applyFill="1" applyBorder="1" applyAlignment="1">
      <alignment horizontal="center"/>
    </xf>
    <xf numFmtId="0" fontId="48" fillId="33" borderId="46" xfId="0" applyFont="1" applyFill="1" applyBorder="1" applyAlignment="1">
      <alignment horizontal="center"/>
    </xf>
    <xf numFmtId="0" fontId="49" fillId="33" borderId="10" xfId="54" applyFont="1" applyFill="1" applyBorder="1">
      <alignment/>
      <protection/>
    </xf>
    <xf numFmtId="1" fontId="49" fillId="33" borderId="10" xfId="0" applyNumberFormat="1" applyFont="1" applyFill="1" applyBorder="1" applyAlignment="1">
      <alignment horizontal="center"/>
    </xf>
    <xf numFmtId="2" fontId="49" fillId="33" borderId="19" xfId="0" applyNumberFormat="1" applyFont="1" applyFill="1" applyBorder="1" applyAlignment="1">
      <alignment horizontal="center"/>
    </xf>
    <xf numFmtId="0" fontId="12" fillId="33" borderId="47" xfId="0" applyFont="1" applyFill="1" applyBorder="1" applyAlignment="1">
      <alignment horizontal="center" vertical="center" textRotation="90"/>
    </xf>
    <xf numFmtId="0" fontId="12" fillId="33" borderId="48" xfId="0" applyFont="1" applyFill="1" applyBorder="1" applyAlignment="1">
      <alignment horizontal="center" vertical="center" textRotation="90"/>
    </xf>
    <xf numFmtId="180" fontId="82" fillId="37" borderId="21" xfId="0" applyNumberFormat="1" applyFont="1" applyFill="1" applyBorder="1" applyAlignment="1">
      <alignment horizontal="center" vertical="center"/>
    </xf>
    <xf numFmtId="1" fontId="82" fillId="37" borderId="11" xfId="0" applyNumberFormat="1" applyFont="1" applyFill="1" applyBorder="1" applyAlignment="1">
      <alignment horizontal="center" vertical="center"/>
    </xf>
    <xf numFmtId="1" fontId="88" fillId="37" borderId="49" xfId="0" applyNumberFormat="1" applyFont="1" applyFill="1" applyBorder="1" applyAlignment="1">
      <alignment horizontal="center" vertical="center"/>
    </xf>
    <xf numFmtId="180" fontId="88" fillId="37" borderId="49" xfId="0" applyNumberFormat="1" applyFont="1" applyFill="1" applyBorder="1" applyAlignment="1">
      <alignment horizontal="center" vertical="center"/>
    </xf>
    <xf numFmtId="2" fontId="88" fillId="33" borderId="50" xfId="0" applyNumberFormat="1" applyFont="1" applyFill="1" applyBorder="1" applyAlignment="1">
      <alignment horizontal="center" vertical="center"/>
    </xf>
    <xf numFmtId="180" fontId="49" fillId="33" borderId="51" xfId="0" applyNumberFormat="1" applyFont="1" applyFill="1" applyBorder="1" applyAlignment="1">
      <alignment horizontal="center" vertical="center"/>
    </xf>
    <xf numFmtId="1" fontId="49" fillId="33" borderId="49" xfId="0" applyNumberFormat="1" applyFont="1" applyFill="1" applyBorder="1" applyAlignment="1">
      <alignment horizontal="center" vertical="center"/>
    </xf>
    <xf numFmtId="180" fontId="49" fillId="33" borderId="49" xfId="0" applyNumberFormat="1" applyFont="1" applyFill="1" applyBorder="1" applyAlignment="1">
      <alignment horizontal="center" vertical="center"/>
    </xf>
    <xf numFmtId="1" fontId="49" fillId="33" borderId="52" xfId="0" applyNumberFormat="1" applyFont="1" applyFill="1" applyBorder="1" applyAlignment="1">
      <alignment horizontal="center" vertical="center"/>
    </xf>
    <xf numFmtId="2" fontId="49" fillId="33" borderId="50" xfId="0" applyNumberFormat="1" applyFont="1" applyFill="1" applyBorder="1" applyAlignment="1">
      <alignment horizontal="center" vertical="center"/>
    </xf>
    <xf numFmtId="1" fontId="49" fillId="33" borderId="53" xfId="0" applyNumberFormat="1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180" fontId="88" fillId="37" borderId="21" xfId="0" applyNumberFormat="1" applyFont="1" applyFill="1" applyBorder="1" applyAlignment="1">
      <alignment horizontal="center" vertical="center"/>
    </xf>
    <xf numFmtId="2" fontId="88" fillId="33" borderId="29" xfId="0" applyNumberFormat="1" applyFont="1" applyFill="1" applyBorder="1" applyAlignment="1">
      <alignment horizontal="center" vertical="center"/>
    </xf>
    <xf numFmtId="1" fontId="88" fillId="33" borderId="10" xfId="0" applyNumberFormat="1" applyFont="1" applyFill="1" applyBorder="1" applyAlignment="1">
      <alignment horizontal="center" vertical="center"/>
    </xf>
    <xf numFmtId="2" fontId="92" fillId="33" borderId="41" xfId="0" applyNumberFormat="1" applyFont="1" applyFill="1" applyBorder="1" applyAlignment="1">
      <alignment horizontal="center"/>
    </xf>
    <xf numFmtId="1" fontId="88" fillId="33" borderId="19" xfId="0" applyNumberFormat="1" applyFont="1" applyFill="1" applyBorder="1" applyAlignment="1">
      <alignment horizontal="center"/>
    </xf>
    <xf numFmtId="0" fontId="49" fillId="33" borderId="29" xfId="62" applyFont="1" applyFill="1" applyBorder="1">
      <alignment/>
      <protection/>
    </xf>
    <xf numFmtId="0" fontId="49" fillId="33" borderId="30" xfId="62" applyFont="1" applyFill="1" applyBorder="1">
      <alignment/>
      <protection/>
    </xf>
    <xf numFmtId="0" fontId="49" fillId="33" borderId="30" xfId="54" applyFont="1" applyFill="1" applyBorder="1">
      <alignment/>
      <protection/>
    </xf>
    <xf numFmtId="0" fontId="49" fillId="33" borderId="34" xfId="62" applyFont="1" applyFill="1" applyBorder="1">
      <alignment/>
      <protection/>
    </xf>
    <xf numFmtId="180" fontId="46" fillId="36" borderId="34" xfId="0" applyNumberFormat="1" applyFont="1" applyFill="1" applyBorder="1" applyAlignment="1">
      <alignment horizontal="center" vertical="center"/>
    </xf>
    <xf numFmtId="180" fontId="46" fillId="36" borderId="26" xfId="0" applyNumberFormat="1" applyFont="1" applyFill="1" applyBorder="1" applyAlignment="1">
      <alignment horizontal="center" vertical="center"/>
    </xf>
    <xf numFmtId="2" fontId="46" fillId="36" borderId="26" xfId="0" applyNumberFormat="1" applyFont="1" applyFill="1" applyBorder="1" applyAlignment="1">
      <alignment horizontal="center" vertical="center"/>
    </xf>
    <xf numFmtId="2" fontId="82" fillId="37" borderId="26" xfId="0" applyNumberFormat="1" applyFont="1" applyFill="1" applyBorder="1" applyAlignment="1">
      <alignment horizontal="center" vertical="center"/>
    </xf>
    <xf numFmtId="0" fontId="46" fillId="33" borderId="55" xfId="61" applyFont="1" applyFill="1" applyBorder="1" applyAlignment="1">
      <alignment vertical="center"/>
      <protection/>
    </xf>
    <xf numFmtId="1" fontId="46" fillId="33" borderId="56" xfId="0" applyNumberFormat="1" applyFont="1" applyFill="1" applyBorder="1" applyAlignment="1">
      <alignment horizontal="center" vertical="center"/>
    </xf>
    <xf numFmtId="1" fontId="46" fillId="33" borderId="55" xfId="0" applyNumberFormat="1" applyFont="1" applyFill="1" applyBorder="1" applyAlignment="1">
      <alignment horizontal="center" vertical="center"/>
    </xf>
    <xf numFmtId="2" fontId="46" fillId="33" borderId="57" xfId="0" applyNumberFormat="1" applyFont="1" applyFill="1" applyBorder="1" applyAlignment="1">
      <alignment horizontal="center" vertical="center"/>
    </xf>
    <xf numFmtId="180" fontId="46" fillId="33" borderId="58" xfId="0" applyNumberFormat="1" applyFont="1" applyFill="1" applyBorder="1" applyAlignment="1">
      <alignment horizontal="center" vertical="center"/>
    </xf>
    <xf numFmtId="180" fontId="45" fillId="33" borderId="37" xfId="0" applyNumberFormat="1" applyFont="1" applyFill="1" applyBorder="1" applyAlignment="1">
      <alignment horizontal="center" vertical="center"/>
    </xf>
    <xf numFmtId="1" fontId="46" fillId="33" borderId="58" xfId="0" applyNumberFormat="1" applyFont="1" applyFill="1" applyBorder="1" applyAlignment="1">
      <alignment horizontal="center" vertical="center"/>
    </xf>
    <xf numFmtId="0" fontId="46" fillId="33" borderId="34" xfId="61" applyFont="1" applyFill="1" applyBorder="1" applyAlignment="1">
      <alignment vertical="center"/>
      <protection/>
    </xf>
    <xf numFmtId="0" fontId="46" fillId="33" borderId="59" xfId="61" applyFont="1" applyFill="1" applyBorder="1" applyAlignment="1">
      <alignment vertical="center"/>
      <protection/>
    </xf>
    <xf numFmtId="0" fontId="8" fillId="33" borderId="37" xfId="0" applyFont="1" applyFill="1" applyBorder="1" applyAlignment="1">
      <alignment horizontal="center" vertical="center"/>
    </xf>
    <xf numFmtId="180" fontId="46" fillId="36" borderId="59" xfId="0" applyNumberFormat="1" applyFont="1" applyFill="1" applyBorder="1" applyAlignment="1">
      <alignment horizontal="center" vertical="center"/>
    </xf>
    <xf numFmtId="180" fontId="46" fillId="36" borderId="56" xfId="0" applyNumberFormat="1" applyFont="1" applyFill="1" applyBorder="1" applyAlignment="1">
      <alignment horizontal="center" vertical="center"/>
    </xf>
    <xf numFmtId="2" fontId="46" fillId="36" borderId="56" xfId="0" applyNumberFormat="1" applyFont="1" applyFill="1" applyBorder="1" applyAlignment="1">
      <alignment horizontal="center" vertical="center"/>
    </xf>
    <xf numFmtId="0" fontId="49" fillId="33" borderId="27" xfId="0" applyNumberFormat="1" applyFont="1" applyFill="1" applyBorder="1" applyAlignment="1">
      <alignment horizontal="center" vertical="center" textRotation="90"/>
    </xf>
    <xf numFmtId="0" fontId="49" fillId="33" borderId="43" xfId="0" applyNumberFormat="1" applyFont="1" applyFill="1" applyBorder="1" applyAlignment="1">
      <alignment horizontal="center" vertical="center" textRotation="90"/>
    </xf>
    <xf numFmtId="2" fontId="49" fillId="33" borderId="43" xfId="0" applyNumberFormat="1" applyFont="1" applyFill="1" applyBorder="1" applyAlignment="1">
      <alignment horizontal="center" vertical="center" textRotation="90"/>
    </xf>
    <xf numFmtId="0" fontId="49" fillId="33" borderId="18" xfId="0" applyNumberFormat="1" applyFont="1" applyFill="1" applyBorder="1" applyAlignment="1">
      <alignment horizontal="center" vertical="center" textRotation="90"/>
    </xf>
    <xf numFmtId="0" fontId="88" fillId="33" borderId="27" xfId="0" applyNumberFormat="1" applyFont="1" applyFill="1" applyBorder="1" applyAlignment="1">
      <alignment horizontal="center" vertical="center" textRotation="90"/>
    </xf>
    <xf numFmtId="0" fontId="88" fillId="33" borderId="31" xfId="0" applyNumberFormat="1" applyFont="1" applyFill="1" applyBorder="1" applyAlignment="1">
      <alignment horizontal="center" vertical="center" textRotation="90"/>
    </xf>
    <xf numFmtId="0" fontId="49" fillId="33" borderId="18" xfId="0" applyFont="1" applyFill="1" applyBorder="1" applyAlignment="1">
      <alignment horizontal="center" vertical="center" textRotation="90"/>
    </xf>
    <xf numFmtId="0" fontId="88" fillId="33" borderId="27" xfId="0" applyFont="1" applyFill="1" applyBorder="1" applyAlignment="1">
      <alignment horizontal="center" vertical="center" textRotation="90"/>
    </xf>
    <xf numFmtId="0" fontId="88" fillId="33" borderId="31" xfId="0" applyFont="1" applyFill="1" applyBorder="1" applyAlignment="1">
      <alignment horizontal="center" vertical="center" textRotation="90"/>
    </xf>
    <xf numFmtId="0" fontId="49" fillId="33" borderId="60" xfId="0" applyFont="1" applyFill="1" applyBorder="1" applyAlignment="1">
      <alignment horizontal="center" vertical="center" textRotation="90"/>
    </xf>
    <xf numFmtId="0" fontId="49" fillId="33" borderId="16" xfId="0" applyFont="1" applyFill="1" applyBorder="1" applyAlignment="1">
      <alignment horizontal="center" vertical="center" textRotation="90"/>
    </xf>
    <xf numFmtId="0" fontId="46" fillId="33" borderId="21" xfId="61" applyFont="1" applyFill="1" applyBorder="1" applyAlignment="1">
      <alignment vertical="center"/>
      <protection/>
    </xf>
    <xf numFmtId="0" fontId="46" fillId="33" borderId="14" xfId="61" applyFont="1" applyFill="1" applyBorder="1" applyAlignment="1">
      <alignment vertical="center"/>
      <protection/>
    </xf>
    <xf numFmtId="0" fontId="46" fillId="33" borderId="25" xfId="61" applyFont="1" applyFill="1" applyBorder="1" applyAlignment="1">
      <alignment vertical="center"/>
      <protection/>
    </xf>
    <xf numFmtId="0" fontId="46" fillId="33" borderId="10" xfId="61" applyFont="1" applyFill="1" applyBorder="1" applyAlignment="1">
      <alignment vertical="center"/>
      <protection/>
    </xf>
    <xf numFmtId="0" fontId="46" fillId="33" borderId="11" xfId="61" applyFont="1" applyFill="1" applyBorder="1" applyAlignment="1">
      <alignment vertical="center"/>
      <protection/>
    </xf>
    <xf numFmtId="0" fontId="46" fillId="33" borderId="35" xfId="61" applyFont="1" applyFill="1" applyBorder="1" applyAlignment="1">
      <alignment vertical="center"/>
      <protection/>
    </xf>
    <xf numFmtId="180" fontId="93" fillId="33" borderId="38" xfId="0" applyNumberFormat="1" applyFont="1" applyFill="1" applyBorder="1" applyAlignment="1">
      <alignment horizontal="center" vertical="center"/>
    </xf>
    <xf numFmtId="180" fontId="93" fillId="33" borderId="42" xfId="0" applyNumberFormat="1" applyFont="1" applyFill="1" applyBorder="1" applyAlignment="1">
      <alignment horizontal="center" vertical="center"/>
    </xf>
    <xf numFmtId="180" fontId="46" fillId="33" borderId="12" xfId="0" applyNumberFormat="1" applyFont="1" applyFill="1" applyBorder="1" applyAlignment="1">
      <alignment horizontal="center" vertical="center"/>
    </xf>
    <xf numFmtId="180" fontId="46" fillId="33" borderId="23" xfId="0" applyNumberFormat="1" applyFont="1" applyFill="1" applyBorder="1" applyAlignment="1">
      <alignment horizontal="center" vertical="center"/>
    </xf>
    <xf numFmtId="1" fontId="82" fillId="33" borderId="12" xfId="0" applyNumberFormat="1" applyFont="1" applyFill="1" applyBorder="1" applyAlignment="1">
      <alignment horizontal="center" vertical="center"/>
    </xf>
    <xf numFmtId="1" fontId="82" fillId="33" borderId="23" xfId="0" applyNumberFormat="1" applyFont="1" applyFill="1" applyBorder="1" applyAlignment="1">
      <alignment horizontal="center" vertical="center"/>
    </xf>
    <xf numFmtId="0" fontId="46" fillId="33" borderId="57" xfId="61" applyFont="1" applyFill="1" applyBorder="1" applyAlignment="1">
      <alignment vertical="center"/>
      <protection/>
    </xf>
    <xf numFmtId="0" fontId="46" fillId="33" borderId="61" xfId="61" applyFont="1" applyFill="1" applyBorder="1" applyAlignment="1">
      <alignment vertical="center"/>
      <protection/>
    </xf>
    <xf numFmtId="180" fontId="82" fillId="37" borderId="57" xfId="0" applyNumberFormat="1" applyFont="1" applyFill="1" applyBorder="1" applyAlignment="1">
      <alignment horizontal="center" vertical="center"/>
    </xf>
    <xf numFmtId="1" fontId="82" fillId="37" borderId="56" xfId="0" applyNumberFormat="1" applyFont="1" applyFill="1" applyBorder="1" applyAlignment="1">
      <alignment horizontal="center" vertical="center"/>
    </xf>
    <xf numFmtId="180" fontId="46" fillId="33" borderId="56" xfId="0" applyNumberFormat="1" applyFont="1" applyFill="1" applyBorder="1" applyAlignment="1">
      <alignment horizontal="center" vertical="center"/>
    </xf>
    <xf numFmtId="180" fontId="82" fillId="37" borderId="56" xfId="0" applyNumberFormat="1" applyFont="1" applyFill="1" applyBorder="1" applyAlignment="1">
      <alignment horizontal="center" vertical="center"/>
    </xf>
    <xf numFmtId="1" fontId="82" fillId="37" borderId="35" xfId="0" applyNumberFormat="1" applyFont="1" applyFill="1" applyBorder="1" applyAlignment="1">
      <alignment horizontal="center" vertical="center"/>
    </xf>
    <xf numFmtId="2" fontId="82" fillId="33" borderId="59" xfId="0" applyNumberFormat="1" applyFont="1" applyFill="1" applyBorder="1" applyAlignment="1">
      <alignment horizontal="center" vertical="center"/>
    </xf>
    <xf numFmtId="1" fontId="82" fillId="33" borderId="61" xfId="0" applyNumberFormat="1" applyFont="1" applyFill="1" applyBorder="1" applyAlignment="1">
      <alignment horizontal="center" vertical="center"/>
    </xf>
    <xf numFmtId="2" fontId="82" fillId="33" borderId="25" xfId="0" applyNumberFormat="1" applyFont="1" applyFill="1" applyBorder="1" applyAlignment="1">
      <alignment horizontal="center" vertical="center"/>
    </xf>
    <xf numFmtId="2" fontId="82" fillId="37" borderId="57" xfId="0" applyNumberFormat="1" applyFont="1" applyFill="1" applyBorder="1" applyAlignment="1">
      <alignment horizontal="center" vertical="center"/>
    </xf>
    <xf numFmtId="1" fontId="82" fillId="37" borderId="55" xfId="0" applyNumberFormat="1" applyFont="1" applyFill="1" applyBorder="1" applyAlignment="1">
      <alignment horizontal="center" vertical="center"/>
    </xf>
    <xf numFmtId="1" fontId="82" fillId="37" borderId="10" xfId="0" applyNumberFormat="1" applyFont="1" applyFill="1" applyBorder="1" applyAlignment="1">
      <alignment horizontal="center" vertical="center"/>
    </xf>
    <xf numFmtId="2" fontId="82" fillId="33" borderId="21" xfId="0" applyNumberFormat="1" applyFont="1" applyFill="1" applyBorder="1" applyAlignment="1">
      <alignment horizontal="center" vertical="center"/>
    </xf>
    <xf numFmtId="2" fontId="46" fillId="33" borderId="56" xfId="0" applyNumberFormat="1" applyFont="1" applyFill="1" applyBorder="1" applyAlignment="1">
      <alignment horizontal="center" vertical="center"/>
    </xf>
    <xf numFmtId="2" fontId="46" fillId="33" borderId="26" xfId="0" applyNumberFormat="1" applyFont="1" applyFill="1" applyBorder="1" applyAlignment="1">
      <alignment horizontal="center" vertical="center"/>
    </xf>
    <xf numFmtId="2" fontId="46" fillId="33" borderId="59" xfId="0" applyNumberFormat="1" applyFont="1" applyFill="1" applyBorder="1" applyAlignment="1">
      <alignment horizontal="center" vertical="center"/>
    </xf>
    <xf numFmtId="1" fontId="46" fillId="33" borderId="61" xfId="0" applyNumberFormat="1" applyFont="1" applyFill="1" applyBorder="1" applyAlignment="1">
      <alignment horizontal="center" vertical="center"/>
    </xf>
    <xf numFmtId="180" fontId="46" fillId="33" borderId="37" xfId="0" applyNumberFormat="1" applyFont="1" applyFill="1" applyBorder="1" applyAlignment="1">
      <alignment horizontal="center" vertical="center"/>
    </xf>
    <xf numFmtId="180" fontId="46" fillId="33" borderId="62" xfId="0" applyNumberFormat="1" applyFont="1" applyFill="1" applyBorder="1" applyAlignment="1">
      <alignment horizontal="center" vertical="center"/>
    </xf>
    <xf numFmtId="180" fontId="46" fillId="33" borderId="63" xfId="0" applyNumberFormat="1" applyFont="1" applyFill="1" applyBorder="1" applyAlignment="1">
      <alignment horizontal="center" vertical="center"/>
    </xf>
    <xf numFmtId="180" fontId="46" fillId="33" borderId="64" xfId="0" applyNumberFormat="1" applyFont="1" applyFill="1" applyBorder="1" applyAlignment="1">
      <alignment horizontal="center" vertical="center"/>
    </xf>
    <xf numFmtId="180" fontId="93" fillId="33" borderId="65" xfId="0" applyNumberFormat="1" applyFont="1" applyFill="1" applyBorder="1" applyAlignment="1">
      <alignment horizontal="center" vertical="center"/>
    </xf>
    <xf numFmtId="191" fontId="45" fillId="33" borderId="62" xfId="0" applyNumberFormat="1" applyFont="1" applyFill="1" applyBorder="1" applyAlignment="1">
      <alignment horizontal="center" vertical="center"/>
    </xf>
    <xf numFmtId="191" fontId="45" fillId="33" borderId="63" xfId="0" applyNumberFormat="1" applyFont="1" applyFill="1" applyBorder="1" applyAlignment="1">
      <alignment horizontal="center" vertical="center"/>
    </xf>
    <xf numFmtId="180" fontId="45" fillId="33" borderId="63" xfId="0" applyNumberFormat="1" applyFont="1" applyFill="1" applyBorder="1" applyAlignment="1">
      <alignment horizontal="center" vertical="center"/>
    </xf>
    <xf numFmtId="180" fontId="45" fillId="33" borderId="64" xfId="0" applyNumberFormat="1" applyFont="1" applyFill="1" applyBorder="1" applyAlignment="1">
      <alignment horizontal="center" vertical="center"/>
    </xf>
    <xf numFmtId="1" fontId="82" fillId="33" borderId="37" xfId="0" applyNumberFormat="1" applyFont="1" applyFill="1" applyBorder="1" applyAlignment="1">
      <alignment horizontal="center" vertical="center"/>
    </xf>
    <xf numFmtId="1" fontId="46" fillId="33" borderId="62" xfId="0" applyNumberFormat="1" applyFont="1" applyFill="1" applyBorder="1" applyAlignment="1">
      <alignment horizontal="center" vertical="center"/>
    </xf>
    <xf numFmtId="1" fontId="46" fillId="33" borderId="63" xfId="0" applyNumberFormat="1" applyFont="1" applyFill="1" applyBorder="1" applyAlignment="1">
      <alignment horizontal="center" vertical="center"/>
    </xf>
    <xf numFmtId="1" fontId="46" fillId="33" borderId="64" xfId="0" applyNumberFormat="1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2" fontId="46" fillId="33" borderId="34" xfId="0" applyNumberFormat="1" applyFont="1" applyFill="1" applyBorder="1" applyAlignment="1">
      <alignment horizontal="center" vertical="center"/>
    </xf>
    <xf numFmtId="2" fontId="46" fillId="33" borderId="29" xfId="0" applyNumberFormat="1" applyFont="1" applyFill="1" applyBorder="1" applyAlignment="1">
      <alignment horizontal="center" vertical="center"/>
    </xf>
    <xf numFmtId="180" fontId="46" fillId="33" borderId="19" xfId="0" applyNumberFormat="1" applyFont="1" applyFill="1" applyBorder="1" applyAlignment="1">
      <alignment horizontal="center" vertical="center"/>
    </xf>
    <xf numFmtId="2" fontId="49" fillId="35" borderId="43" xfId="0" applyNumberFormat="1" applyFont="1" applyFill="1" applyBorder="1" applyAlignment="1">
      <alignment horizontal="center" vertical="center" textRotation="90"/>
    </xf>
    <xf numFmtId="0" fontId="49" fillId="35" borderId="18" xfId="0" applyNumberFormat="1" applyFont="1" applyFill="1" applyBorder="1" applyAlignment="1">
      <alignment horizontal="center" vertical="center" textRotation="90"/>
    </xf>
    <xf numFmtId="0" fontId="49" fillId="35" borderId="27" xfId="0" applyNumberFormat="1" applyFont="1" applyFill="1" applyBorder="1" applyAlignment="1">
      <alignment horizontal="center" vertical="center" textRotation="90"/>
    </xf>
    <xf numFmtId="0" fontId="49" fillId="35" borderId="43" xfId="0" applyNumberFormat="1" applyFont="1" applyFill="1" applyBorder="1" applyAlignment="1">
      <alignment horizontal="center" vertical="center" textRotation="90"/>
    </xf>
    <xf numFmtId="0" fontId="49" fillId="35" borderId="18" xfId="0" applyFont="1" applyFill="1" applyBorder="1" applyAlignment="1">
      <alignment horizontal="center" vertical="center" textRotation="90"/>
    </xf>
    <xf numFmtId="180" fontId="46" fillId="35" borderId="15" xfId="0" applyNumberFormat="1" applyFont="1" applyFill="1" applyBorder="1" applyAlignment="1">
      <alignment horizontal="center" vertical="center"/>
    </xf>
    <xf numFmtId="1" fontId="46" fillId="35" borderId="13" xfId="0" applyNumberFormat="1" applyFont="1" applyFill="1" applyBorder="1" applyAlignment="1">
      <alignment horizontal="center" vertical="center"/>
    </xf>
    <xf numFmtId="180" fontId="82" fillId="35" borderId="15" xfId="0" applyNumberFormat="1" applyFont="1" applyFill="1" applyBorder="1" applyAlignment="1">
      <alignment horizontal="center" vertical="center"/>
    </xf>
    <xf numFmtId="1" fontId="82" fillId="35" borderId="13" xfId="0" applyNumberFormat="1" applyFont="1" applyFill="1" applyBorder="1" applyAlignment="1">
      <alignment horizontal="center" vertical="center"/>
    </xf>
    <xf numFmtId="0" fontId="91" fillId="33" borderId="19" xfId="0" applyFont="1" applyFill="1" applyBorder="1" applyAlignment="1">
      <alignment horizontal="center" vertical="center"/>
    </xf>
    <xf numFmtId="0" fontId="11" fillId="33" borderId="29" xfId="64" applyFont="1" applyFill="1" applyBorder="1">
      <alignment/>
      <protection/>
    </xf>
    <xf numFmtId="0" fontId="11" fillId="33" borderId="30" xfId="64" applyFont="1" applyFill="1" applyBorder="1">
      <alignment/>
      <protection/>
    </xf>
    <xf numFmtId="0" fontId="11" fillId="33" borderId="34" xfId="64" applyFont="1" applyFill="1" applyBorder="1">
      <alignment/>
      <protection/>
    </xf>
    <xf numFmtId="180" fontId="93" fillId="33" borderId="62" xfId="0" applyNumberFormat="1" applyFont="1" applyFill="1" applyBorder="1" applyAlignment="1">
      <alignment horizontal="center" vertical="center"/>
    </xf>
    <xf numFmtId="180" fontId="93" fillId="33" borderId="63" xfId="0" applyNumberFormat="1" applyFont="1" applyFill="1" applyBorder="1" applyAlignment="1">
      <alignment horizontal="center" vertical="center"/>
    </xf>
    <xf numFmtId="1" fontId="82" fillId="33" borderId="62" xfId="0" applyNumberFormat="1" applyFont="1" applyFill="1" applyBorder="1" applyAlignment="1">
      <alignment horizontal="center" vertical="center"/>
    </xf>
    <xf numFmtId="1" fontId="82" fillId="33" borderId="63" xfId="0" applyNumberFormat="1" applyFont="1" applyFill="1" applyBorder="1" applyAlignment="1">
      <alignment horizontal="center" vertical="center"/>
    </xf>
    <xf numFmtId="2" fontId="12" fillId="35" borderId="44" xfId="0" applyNumberFormat="1" applyFont="1" applyFill="1" applyBorder="1" applyAlignment="1">
      <alignment horizontal="center" vertical="center" textRotation="90"/>
    </xf>
    <xf numFmtId="0" fontId="12" fillId="35" borderId="40" xfId="0" applyFont="1" applyFill="1" applyBorder="1" applyAlignment="1">
      <alignment horizontal="center" vertical="center" textRotation="90"/>
    </xf>
    <xf numFmtId="180" fontId="49" fillId="35" borderId="22" xfId="0" applyNumberFormat="1" applyFont="1" applyFill="1" applyBorder="1" applyAlignment="1">
      <alignment horizontal="center" vertical="center"/>
    </xf>
    <xf numFmtId="0" fontId="49" fillId="35" borderId="20" xfId="0" applyFont="1" applyFill="1" applyBorder="1" applyAlignment="1">
      <alignment horizontal="center"/>
    </xf>
    <xf numFmtId="180" fontId="49" fillId="35" borderId="15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/>
    </xf>
    <xf numFmtId="180" fontId="88" fillId="35" borderId="15" xfId="0" applyNumberFormat="1" applyFont="1" applyFill="1" applyBorder="1" applyAlignment="1">
      <alignment horizontal="center" vertical="center"/>
    </xf>
    <xf numFmtId="0" fontId="88" fillId="35" borderId="13" xfId="0" applyFont="1" applyFill="1" applyBorder="1" applyAlignment="1">
      <alignment horizontal="center"/>
    </xf>
    <xf numFmtId="0" fontId="53" fillId="35" borderId="45" xfId="0" applyNumberFormat="1" applyFont="1" applyFill="1" applyBorder="1" applyAlignment="1">
      <alignment horizontal="center" vertical="center" textRotation="90"/>
    </xf>
    <xf numFmtId="0" fontId="53" fillId="35" borderId="46" xfId="0" applyNumberFormat="1" applyFont="1" applyFill="1" applyBorder="1" applyAlignment="1">
      <alignment horizontal="center" vertical="center" textRotation="90"/>
    </xf>
    <xf numFmtId="180" fontId="49" fillId="35" borderId="21" xfId="0" applyNumberFormat="1" applyFont="1" applyFill="1" applyBorder="1" applyAlignment="1">
      <alignment horizontal="center" vertical="center"/>
    </xf>
    <xf numFmtId="1" fontId="49" fillId="35" borderId="22" xfId="0" applyNumberFormat="1" applyFont="1" applyFill="1" applyBorder="1" applyAlignment="1">
      <alignment horizontal="center" vertical="center"/>
    </xf>
    <xf numFmtId="180" fontId="49" fillId="35" borderId="14" xfId="0" applyNumberFormat="1" applyFont="1" applyFill="1" applyBorder="1" applyAlignment="1">
      <alignment horizontal="center" vertical="center"/>
    </xf>
    <xf numFmtId="1" fontId="49" fillId="35" borderId="15" xfId="0" applyNumberFormat="1" applyFont="1" applyFill="1" applyBorder="1" applyAlignment="1">
      <alignment horizontal="center" vertical="center"/>
    </xf>
    <xf numFmtId="180" fontId="88" fillId="35" borderId="14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2" fontId="12" fillId="35" borderId="38" xfId="0" applyNumberFormat="1" applyFont="1" applyFill="1" applyBorder="1" applyAlignment="1">
      <alignment horizontal="center"/>
    </xf>
    <xf numFmtId="1" fontId="49" fillId="35" borderId="12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 vertical="center"/>
    </xf>
    <xf numFmtId="180" fontId="88" fillId="35" borderId="26" xfId="0" applyNumberFormat="1" applyFont="1" applyFill="1" applyBorder="1" applyAlignment="1">
      <alignment horizontal="center" vertical="center"/>
    </xf>
    <xf numFmtId="0" fontId="88" fillId="35" borderId="24" xfId="0" applyFont="1" applyFill="1" applyBorder="1" applyAlignment="1">
      <alignment horizontal="center"/>
    </xf>
    <xf numFmtId="1" fontId="49" fillId="35" borderId="13" xfId="0" applyNumberFormat="1" applyFont="1" applyFill="1" applyBorder="1" applyAlignment="1">
      <alignment horizontal="center" vertical="center"/>
    </xf>
    <xf numFmtId="1" fontId="88" fillId="35" borderId="13" xfId="0" applyNumberFormat="1" applyFont="1" applyFill="1" applyBorder="1" applyAlignment="1">
      <alignment horizontal="center" vertical="center"/>
    </xf>
    <xf numFmtId="180" fontId="49" fillId="35" borderId="26" xfId="0" applyNumberFormat="1" applyFont="1" applyFill="1" applyBorder="1" applyAlignment="1">
      <alignment horizontal="center" vertical="center"/>
    </xf>
    <xf numFmtId="1" fontId="49" fillId="35" borderId="24" xfId="0" applyNumberFormat="1" applyFont="1" applyFill="1" applyBorder="1" applyAlignment="1">
      <alignment horizontal="center" vertical="center"/>
    </xf>
    <xf numFmtId="2" fontId="12" fillId="35" borderId="42" xfId="0" applyNumberFormat="1" applyFont="1" applyFill="1" applyBorder="1" applyAlignment="1">
      <alignment horizontal="center"/>
    </xf>
    <xf numFmtId="1" fontId="49" fillId="35" borderId="23" xfId="0" applyNumberFormat="1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 vertical="center"/>
    </xf>
    <xf numFmtId="0" fontId="88" fillId="35" borderId="27" xfId="0" applyFont="1" applyFill="1" applyBorder="1" applyAlignment="1">
      <alignment horizontal="center" vertical="center" textRotation="90"/>
    </xf>
    <xf numFmtId="0" fontId="88" fillId="35" borderId="31" xfId="0" applyFont="1" applyFill="1" applyBorder="1" applyAlignment="1">
      <alignment horizontal="center" vertical="center" textRotation="90"/>
    </xf>
    <xf numFmtId="2" fontId="46" fillId="35" borderId="21" xfId="0" applyNumberFormat="1" applyFont="1" applyFill="1" applyBorder="1" applyAlignment="1">
      <alignment horizontal="center" vertical="center"/>
    </xf>
    <xf numFmtId="1" fontId="46" fillId="35" borderId="20" xfId="0" applyNumberFormat="1" applyFont="1" applyFill="1" applyBorder="1" applyAlignment="1">
      <alignment horizontal="center" vertical="center"/>
    </xf>
    <xf numFmtId="2" fontId="82" fillId="35" borderId="14" xfId="0" applyNumberFormat="1" applyFont="1" applyFill="1" applyBorder="1" applyAlignment="1">
      <alignment horizontal="center" vertical="center"/>
    </xf>
    <xf numFmtId="2" fontId="46" fillId="35" borderId="14" xfId="0" applyNumberFormat="1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180" fontId="45" fillId="35" borderId="41" xfId="0" applyNumberFormat="1" applyFont="1" applyFill="1" applyBorder="1" applyAlignment="1">
      <alignment horizontal="center" vertical="center"/>
    </xf>
    <xf numFmtId="1" fontId="46" fillId="35" borderId="19" xfId="0" applyNumberFormat="1" applyFont="1" applyFill="1" applyBorder="1" applyAlignment="1">
      <alignment horizontal="center" vertical="center"/>
    </xf>
    <xf numFmtId="180" fontId="45" fillId="35" borderId="38" xfId="0" applyNumberFormat="1" applyFont="1" applyFill="1" applyBorder="1" applyAlignment="1">
      <alignment horizontal="center" vertical="center"/>
    </xf>
    <xf numFmtId="1" fontId="46" fillId="35" borderId="12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45" fillId="33" borderId="66" xfId="0" applyFont="1" applyFill="1" applyBorder="1" applyAlignment="1">
      <alignment horizontal="center" vertical="center"/>
    </xf>
    <xf numFmtId="180" fontId="46" fillId="35" borderId="22" xfId="0" applyNumberFormat="1" applyFont="1" applyFill="1" applyBorder="1" applyAlignment="1">
      <alignment horizontal="center" vertical="center"/>
    </xf>
    <xf numFmtId="1" fontId="46" fillId="35" borderId="22" xfId="0" applyNumberFormat="1" applyFont="1" applyFill="1" applyBorder="1" applyAlignment="1">
      <alignment horizontal="center" vertical="center"/>
    </xf>
    <xf numFmtId="1" fontId="46" fillId="35" borderId="15" xfId="0" applyNumberFormat="1" applyFont="1" applyFill="1" applyBorder="1" applyAlignment="1">
      <alignment horizontal="center" vertical="center"/>
    </xf>
    <xf numFmtId="1" fontId="82" fillId="35" borderId="15" xfId="0" applyNumberFormat="1" applyFont="1" applyFill="1" applyBorder="1" applyAlignment="1">
      <alignment horizontal="center" vertical="center"/>
    </xf>
    <xf numFmtId="180" fontId="82" fillId="35" borderId="26" xfId="0" applyNumberFormat="1" applyFont="1" applyFill="1" applyBorder="1" applyAlignment="1">
      <alignment horizontal="center" vertical="center"/>
    </xf>
    <xf numFmtId="1" fontId="82" fillId="35" borderId="26" xfId="0" applyNumberFormat="1" applyFont="1" applyFill="1" applyBorder="1" applyAlignment="1">
      <alignment horizontal="center" vertical="center"/>
    </xf>
    <xf numFmtId="180" fontId="45" fillId="35" borderId="63" xfId="0" applyNumberFormat="1" applyFont="1" applyFill="1" applyBorder="1" applyAlignment="1">
      <alignment horizontal="center" vertical="center"/>
    </xf>
    <xf numFmtId="1" fontId="46" fillId="35" borderId="63" xfId="0" applyNumberFormat="1" applyFont="1" applyFill="1" applyBorder="1" applyAlignment="1">
      <alignment horizontal="center" vertical="center"/>
    </xf>
    <xf numFmtId="180" fontId="46" fillId="35" borderId="14" xfId="0" applyNumberFormat="1" applyFont="1" applyFill="1" applyBorder="1" applyAlignment="1">
      <alignment horizontal="center" vertical="center"/>
    </xf>
    <xf numFmtId="180" fontId="82" fillId="35" borderId="14" xfId="0" applyNumberFormat="1" applyFont="1" applyFill="1" applyBorder="1" applyAlignment="1">
      <alignment horizontal="center" vertical="center"/>
    </xf>
    <xf numFmtId="180" fontId="82" fillId="35" borderId="25" xfId="0" applyNumberFormat="1" applyFont="1" applyFill="1" applyBorder="1" applyAlignment="1">
      <alignment horizontal="center" vertical="center"/>
    </xf>
    <xf numFmtId="2" fontId="46" fillId="35" borderId="25" xfId="0" applyNumberFormat="1" applyFont="1" applyFill="1" applyBorder="1" applyAlignment="1">
      <alignment horizontal="center" vertical="center"/>
    </xf>
    <xf numFmtId="1" fontId="46" fillId="35" borderId="24" xfId="0" applyNumberFormat="1" applyFont="1" applyFill="1" applyBorder="1" applyAlignment="1">
      <alignment horizontal="center" vertical="center"/>
    </xf>
    <xf numFmtId="180" fontId="45" fillId="35" borderId="64" xfId="0" applyNumberFormat="1" applyFont="1" applyFill="1" applyBorder="1" applyAlignment="1">
      <alignment horizontal="center" vertical="center"/>
    </xf>
    <xf numFmtId="1" fontId="46" fillId="35" borderId="64" xfId="0" applyNumberFormat="1" applyFont="1" applyFill="1" applyBorder="1" applyAlignment="1">
      <alignment horizontal="center" vertical="center"/>
    </xf>
    <xf numFmtId="180" fontId="49" fillId="36" borderId="34" xfId="0" applyNumberFormat="1" applyFont="1" applyFill="1" applyBorder="1" applyAlignment="1">
      <alignment horizontal="center" vertical="center"/>
    </xf>
    <xf numFmtId="1" fontId="88" fillId="33" borderId="26" xfId="0" applyNumberFormat="1" applyFont="1" applyFill="1" applyBorder="1" applyAlignment="1">
      <alignment horizontal="center" vertical="center"/>
    </xf>
    <xf numFmtId="180" fontId="49" fillId="36" borderId="26" xfId="0" applyNumberFormat="1" applyFont="1" applyFill="1" applyBorder="1" applyAlignment="1">
      <alignment horizontal="center" vertical="center"/>
    </xf>
    <xf numFmtId="1" fontId="88" fillId="33" borderId="24" xfId="0" applyNumberFormat="1" applyFont="1" applyFill="1" applyBorder="1" applyAlignment="1">
      <alignment horizontal="center" vertical="center"/>
    </xf>
    <xf numFmtId="2" fontId="49" fillId="36" borderId="25" xfId="0" applyNumberFormat="1" applyFont="1" applyFill="1" applyBorder="1" applyAlignment="1">
      <alignment horizontal="center" vertical="center"/>
    </xf>
    <xf numFmtId="1" fontId="88" fillId="33" borderId="20" xfId="0" applyNumberFormat="1" applyFont="1" applyFill="1" applyBorder="1" applyAlignment="1">
      <alignment horizontal="center" vertical="center"/>
    </xf>
    <xf numFmtId="2" fontId="88" fillId="33" borderId="25" xfId="0" applyNumberFormat="1" applyFont="1" applyFill="1" applyBorder="1" applyAlignment="1">
      <alignment horizontal="center" vertical="center"/>
    </xf>
    <xf numFmtId="180" fontId="92" fillId="33" borderId="12" xfId="0" applyNumberFormat="1" applyFont="1" applyFill="1" applyBorder="1" applyAlignment="1">
      <alignment horizontal="center" vertical="center"/>
    </xf>
    <xf numFmtId="1" fontId="88" fillId="33" borderId="38" xfId="0" applyNumberFormat="1" applyFont="1" applyFill="1" applyBorder="1" applyAlignment="1">
      <alignment horizontal="center" vertical="center"/>
    </xf>
    <xf numFmtId="180" fontId="92" fillId="33" borderId="23" xfId="0" applyNumberFormat="1" applyFont="1" applyFill="1" applyBorder="1" applyAlignment="1">
      <alignment horizontal="center" vertical="center"/>
    </xf>
    <xf numFmtId="1" fontId="88" fillId="33" borderId="42" xfId="0" applyNumberFormat="1" applyFont="1" applyFill="1" applyBorder="1" applyAlignment="1">
      <alignment horizontal="center" vertical="center"/>
    </xf>
    <xf numFmtId="2" fontId="12" fillId="33" borderId="27" xfId="0" applyNumberFormat="1" applyFont="1" applyFill="1" applyBorder="1" applyAlignment="1">
      <alignment horizontal="center" vertical="center" textRotation="90"/>
    </xf>
    <xf numFmtId="0" fontId="12" fillId="33" borderId="43" xfId="0" applyFont="1" applyFill="1" applyBorder="1" applyAlignment="1">
      <alignment horizontal="center" vertical="center" textRotation="90"/>
    </xf>
    <xf numFmtId="0" fontId="12" fillId="33" borderId="43" xfId="0" applyNumberFormat="1" applyFont="1" applyFill="1" applyBorder="1" applyAlignment="1">
      <alignment horizontal="center" vertical="center" textRotation="90"/>
    </xf>
    <xf numFmtId="0" fontId="12" fillId="33" borderId="18" xfId="0" applyNumberFormat="1" applyFont="1" applyFill="1" applyBorder="1" applyAlignment="1">
      <alignment horizontal="center" vertical="center" textRotation="90"/>
    </xf>
    <xf numFmtId="0" fontId="92" fillId="33" borderId="27" xfId="0" applyNumberFormat="1" applyFont="1" applyFill="1" applyBorder="1" applyAlignment="1">
      <alignment horizontal="center" vertical="center" textRotation="90"/>
    </xf>
    <xf numFmtId="0" fontId="92" fillId="33" borderId="31" xfId="0" applyNumberFormat="1" applyFont="1" applyFill="1" applyBorder="1" applyAlignment="1">
      <alignment horizontal="center" vertical="center" textRotation="90"/>
    </xf>
    <xf numFmtId="2" fontId="12" fillId="33" borderId="17" xfId="0" applyNumberFormat="1" applyFont="1" applyFill="1" applyBorder="1" applyAlignment="1">
      <alignment horizontal="center" vertical="center" textRotation="90"/>
    </xf>
    <xf numFmtId="0" fontId="12" fillId="33" borderId="18" xfId="0" applyFont="1" applyFill="1" applyBorder="1" applyAlignment="1">
      <alignment horizontal="center" vertical="center" textRotation="90"/>
    </xf>
    <xf numFmtId="0" fontId="92" fillId="33" borderId="27" xfId="0" applyFont="1" applyFill="1" applyBorder="1" applyAlignment="1">
      <alignment horizontal="center" vertical="center" textRotation="90"/>
    </xf>
    <xf numFmtId="0" fontId="92" fillId="33" borderId="18" xfId="0" applyFont="1" applyFill="1" applyBorder="1" applyAlignment="1">
      <alignment horizontal="center" vertical="center" textRotation="90"/>
    </xf>
    <xf numFmtId="0" fontId="12" fillId="33" borderId="27" xfId="0" applyFont="1" applyFill="1" applyBorder="1" applyAlignment="1">
      <alignment horizontal="center" vertical="center" textRotation="90"/>
    </xf>
    <xf numFmtId="0" fontId="12" fillId="33" borderId="31" xfId="0" applyNumberFormat="1" applyFont="1" applyFill="1" applyBorder="1" applyAlignment="1">
      <alignment horizontal="center" vertical="center" textRotation="90"/>
    </xf>
    <xf numFmtId="0" fontId="12" fillId="33" borderId="60" xfId="0" applyFont="1" applyFill="1" applyBorder="1" applyAlignment="1">
      <alignment horizontal="center" vertical="center" textRotation="90"/>
    </xf>
    <xf numFmtId="0" fontId="12" fillId="33" borderId="16" xfId="0" applyFont="1" applyFill="1" applyBorder="1" applyAlignment="1">
      <alignment horizontal="center" vertical="center" textRotation="90"/>
    </xf>
    <xf numFmtId="0" fontId="49" fillId="33" borderId="29" xfId="54" applyFont="1" applyFill="1" applyBorder="1" applyAlignment="1">
      <alignment horizontal="left" vertical="center"/>
      <protection/>
    </xf>
    <xf numFmtId="0" fontId="49" fillId="33" borderId="30" xfId="54" applyFont="1" applyFill="1" applyBorder="1" applyAlignment="1">
      <alignment horizontal="left" vertical="center"/>
      <protection/>
    </xf>
    <xf numFmtId="0" fontId="49" fillId="33" borderId="34" xfId="54" applyFont="1" applyFill="1" applyBorder="1" applyAlignment="1">
      <alignment horizontal="left" vertical="center"/>
      <protection/>
    </xf>
    <xf numFmtId="0" fontId="49" fillId="33" borderId="50" xfId="54" applyFont="1" applyFill="1" applyBorder="1" applyAlignment="1">
      <alignment horizontal="left" vertical="center"/>
      <protection/>
    </xf>
    <xf numFmtId="0" fontId="49" fillId="33" borderId="52" xfId="66" applyFont="1" applyFill="1" applyBorder="1" applyAlignment="1">
      <alignment horizontal="left" vertical="center"/>
      <protection/>
    </xf>
    <xf numFmtId="180" fontId="88" fillId="37" borderId="50" xfId="0" applyNumberFormat="1" applyFont="1" applyFill="1" applyBorder="1" applyAlignment="1">
      <alignment horizontal="center" vertical="center"/>
    </xf>
    <xf numFmtId="2" fontId="88" fillId="33" borderId="51" xfId="0" applyNumberFormat="1" applyFont="1" applyFill="1" applyBorder="1" applyAlignment="1">
      <alignment horizontal="center" vertical="center"/>
    </xf>
    <xf numFmtId="1" fontId="88" fillId="33" borderId="52" xfId="0" applyNumberFormat="1" applyFont="1" applyFill="1" applyBorder="1" applyAlignment="1">
      <alignment horizontal="center" vertical="center"/>
    </xf>
    <xf numFmtId="1" fontId="88" fillId="37" borderId="52" xfId="0" applyNumberFormat="1" applyFont="1" applyFill="1" applyBorder="1" applyAlignment="1">
      <alignment horizontal="center" vertical="center"/>
    </xf>
    <xf numFmtId="2" fontId="49" fillId="33" borderId="51" xfId="0" applyNumberFormat="1" applyFont="1" applyFill="1" applyBorder="1" applyAlignment="1">
      <alignment horizontal="center" vertical="center"/>
    </xf>
    <xf numFmtId="180" fontId="49" fillId="33" borderId="50" xfId="0" applyNumberFormat="1" applyFont="1" applyFill="1" applyBorder="1" applyAlignment="1">
      <alignment horizontal="center" vertical="center"/>
    </xf>
    <xf numFmtId="180" fontId="49" fillId="33" borderId="67" xfId="0" applyNumberFormat="1" applyFont="1" applyFill="1" applyBorder="1" applyAlignment="1">
      <alignment horizontal="center" vertical="center"/>
    </xf>
    <xf numFmtId="180" fontId="12" fillId="33" borderId="54" xfId="0" applyNumberFormat="1" applyFont="1" applyFill="1" applyBorder="1" applyAlignment="1">
      <alignment horizontal="center" vertical="center"/>
    </xf>
    <xf numFmtId="2" fontId="88" fillId="33" borderId="21" xfId="0" applyNumberFormat="1" applyFont="1" applyFill="1" applyBorder="1" applyAlignment="1">
      <alignment horizontal="center" vertical="center"/>
    </xf>
    <xf numFmtId="180" fontId="92" fillId="33" borderId="19" xfId="0" applyNumberFormat="1" applyFont="1" applyFill="1" applyBorder="1" applyAlignment="1">
      <alignment horizontal="center" vertical="center"/>
    </xf>
    <xf numFmtId="1" fontId="88" fillId="33" borderId="41" xfId="0" applyNumberFormat="1" applyFont="1" applyFill="1" applyBorder="1" applyAlignment="1">
      <alignment horizontal="center" vertical="center"/>
    </xf>
    <xf numFmtId="180" fontId="46" fillId="35" borderId="26" xfId="0" applyNumberFormat="1" applyFont="1" applyFill="1" applyBorder="1" applyAlignment="1">
      <alignment horizontal="center" vertical="center"/>
    </xf>
    <xf numFmtId="1" fontId="46" fillId="35" borderId="26" xfId="0" applyNumberFormat="1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  <xf numFmtId="180" fontId="45" fillId="35" borderId="42" xfId="0" applyNumberFormat="1" applyFont="1" applyFill="1" applyBorder="1" applyAlignment="1">
      <alignment horizontal="center" vertical="center"/>
    </xf>
    <xf numFmtId="1" fontId="46" fillId="35" borderId="23" xfId="0" applyNumberFormat="1" applyFont="1" applyFill="1" applyBorder="1" applyAlignment="1">
      <alignment horizontal="center" vertical="center"/>
    </xf>
    <xf numFmtId="0" fontId="46" fillId="33" borderId="29" xfId="61" applyFont="1" applyFill="1" applyBorder="1" applyAlignment="1">
      <alignment vertical="center"/>
      <protection/>
    </xf>
    <xf numFmtId="0" fontId="46" fillId="33" borderId="30" xfId="61" applyFont="1" applyFill="1" applyBorder="1" applyAlignment="1">
      <alignment vertical="center"/>
      <protection/>
    </xf>
    <xf numFmtId="0" fontId="16" fillId="33" borderId="0" xfId="0" applyFont="1" applyFill="1" applyAlignment="1">
      <alignment vertical="center"/>
    </xf>
    <xf numFmtId="0" fontId="12" fillId="35" borderId="27" xfId="0" applyFont="1" applyFill="1" applyBorder="1" applyAlignment="1">
      <alignment horizontal="center" vertical="center" textRotation="90"/>
    </xf>
    <xf numFmtId="0" fontId="92" fillId="35" borderId="27" xfId="0" applyNumberFormat="1" applyFont="1" applyFill="1" applyBorder="1" applyAlignment="1">
      <alignment horizontal="center" vertical="center" textRotation="90"/>
    </xf>
    <xf numFmtId="0" fontId="92" fillId="35" borderId="31" xfId="0" applyNumberFormat="1" applyFont="1" applyFill="1" applyBorder="1" applyAlignment="1">
      <alignment horizontal="center" vertical="center" textRotation="90"/>
    </xf>
    <xf numFmtId="180" fontId="49" fillId="35" borderId="30" xfId="0" applyNumberFormat="1" applyFont="1" applyFill="1" applyBorder="1" applyAlignment="1">
      <alignment horizontal="center" vertical="center"/>
    </xf>
    <xf numFmtId="1" fontId="49" fillId="35" borderId="11" xfId="0" applyNumberFormat="1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 textRotation="90"/>
    </xf>
    <xf numFmtId="1" fontId="49" fillId="35" borderId="20" xfId="0" applyNumberFormat="1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 textRotation="90"/>
    </xf>
    <xf numFmtId="180" fontId="92" fillId="33" borderId="38" xfId="0" applyNumberFormat="1" applyFont="1" applyFill="1" applyBorder="1" applyAlignment="1">
      <alignment horizontal="center" vertical="center"/>
    </xf>
    <xf numFmtId="1" fontId="88" fillId="33" borderId="12" xfId="0" applyNumberFormat="1" applyFont="1" applyFill="1" applyBorder="1" applyAlignment="1">
      <alignment horizontal="center" vertical="center"/>
    </xf>
    <xf numFmtId="1" fontId="88" fillId="33" borderId="23" xfId="0" applyNumberFormat="1" applyFont="1" applyFill="1" applyBorder="1" applyAlignment="1">
      <alignment horizontal="center" vertical="center"/>
    </xf>
    <xf numFmtId="2" fontId="12" fillId="33" borderId="43" xfId="0" applyNumberFormat="1" applyFont="1" applyFill="1" applyBorder="1" applyAlignment="1">
      <alignment horizontal="center" vertical="center" textRotation="90"/>
    </xf>
    <xf numFmtId="0" fontId="53" fillId="33" borderId="27" xfId="0" applyNumberFormat="1" applyFont="1" applyFill="1" applyBorder="1" applyAlignment="1">
      <alignment horizontal="center" vertical="center" textRotation="90"/>
    </xf>
    <xf numFmtId="0" fontId="53" fillId="33" borderId="31" xfId="0" applyNumberFormat="1" applyFont="1" applyFill="1" applyBorder="1" applyAlignment="1">
      <alignment horizontal="center" vertical="center" textRotation="90"/>
    </xf>
    <xf numFmtId="0" fontId="12" fillId="33" borderId="27" xfId="0" applyNumberFormat="1" applyFont="1" applyFill="1" applyBorder="1" applyAlignment="1">
      <alignment horizontal="center" vertical="center" textRotation="90"/>
    </xf>
    <xf numFmtId="0" fontId="12" fillId="33" borderId="31" xfId="0" applyFont="1" applyFill="1" applyBorder="1" applyAlignment="1">
      <alignment horizontal="center" vertical="center" textRotation="90"/>
    </xf>
    <xf numFmtId="0" fontId="53" fillId="33" borderId="27" xfId="0" applyFont="1" applyFill="1" applyBorder="1" applyAlignment="1">
      <alignment horizontal="center" vertical="center" textRotation="90"/>
    </xf>
    <xf numFmtId="0" fontId="53" fillId="33" borderId="31" xfId="0" applyFont="1" applyFill="1" applyBorder="1" applyAlignment="1">
      <alignment horizontal="center" vertical="center" textRotation="90"/>
    </xf>
    <xf numFmtId="184" fontId="10" fillId="33" borderId="59" xfId="60" applyNumberFormat="1" applyFont="1" applyFill="1" applyBorder="1" applyAlignment="1">
      <alignment horizontal="left"/>
      <protection/>
    </xf>
    <xf numFmtId="184" fontId="10" fillId="33" borderId="61" xfId="60" applyNumberFormat="1" applyFont="1" applyFill="1" applyBorder="1" applyAlignment="1">
      <alignment horizontal="left"/>
      <protection/>
    </xf>
    <xf numFmtId="180" fontId="49" fillId="33" borderId="57" xfId="0" applyNumberFormat="1" applyFont="1" applyFill="1" applyBorder="1" applyAlignment="1">
      <alignment horizontal="center" vertical="center"/>
    </xf>
    <xf numFmtId="1" fontId="49" fillId="33" borderId="56" xfId="0" applyNumberFormat="1" applyFont="1" applyFill="1" applyBorder="1" applyAlignment="1">
      <alignment horizontal="center" vertical="center"/>
    </xf>
    <xf numFmtId="180" fontId="49" fillId="33" borderId="56" xfId="0" applyNumberFormat="1" applyFont="1" applyFill="1" applyBorder="1" applyAlignment="1">
      <alignment horizontal="center" vertical="center"/>
    </xf>
    <xf numFmtId="1" fontId="49" fillId="33" borderId="55" xfId="0" applyNumberFormat="1" applyFont="1" applyFill="1" applyBorder="1" applyAlignment="1">
      <alignment horizontal="center" vertical="center"/>
    </xf>
    <xf numFmtId="2" fontId="49" fillId="33" borderId="59" xfId="0" applyNumberFormat="1" applyFont="1" applyFill="1" applyBorder="1" applyAlignment="1">
      <alignment horizontal="center" vertical="center"/>
    </xf>
    <xf numFmtId="1" fontId="49" fillId="33" borderId="61" xfId="0" applyNumberFormat="1" applyFont="1" applyFill="1" applyBorder="1" applyAlignment="1">
      <alignment horizontal="center" vertical="center"/>
    </xf>
    <xf numFmtId="43" fontId="49" fillId="33" borderId="57" xfId="47" applyFont="1" applyFill="1" applyBorder="1" applyAlignment="1">
      <alignment horizontal="center" vertical="center"/>
    </xf>
    <xf numFmtId="180" fontId="12" fillId="33" borderId="37" xfId="0" applyNumberFormat="1" applyFont="1" applyFill="1" applyBorder="1" applyAlignment="1">
      <alignment horizontal="center" vertical="center"/>
    </xf>
    <xf numFmtId="0" fontId="45" fillId="33" borderId="54" xfId="0" applyFont="1" applyFill="1" applyBorder="1" applyAlignment="1">
      <alignment horizontal="center" vertical="center"/>
    </xf>
    <xf numFmtId="184" fontId="10" fillId="33" borderId="50" xfId="60" applyNumberFormat="1" applyFont="1" applyFill="1" applyBorder="1" applyAlignment="1">
      <alignment horizontal="left"/>
      <protection/>
    </xf>
    <xf numFmtId="184" fontId="10" fillId="33" borderId="53" xfId="60" applyNumberFormat="1" applyFont="1" applyFill="1" applyBorder="1" applyAlignment="1">
      <alignment horizontal="left"/>
      <protection/>
    </xf>
    <xf numFmtId="1" fontId="88" fillId="33" borderId="53" xfId="0" applyNumberFormat="1" applyFont="1" applyFill="1" applyBorder="1" applyAlignment="1">
      <alignment horizontal="center" vertical="center"/>
    </xf>
    <xf numFmtId="43" fontId="49" fillId="33" borderId="51" xfId="47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1" fontId="88" fillId="33" borderId="19" xfId="0" applyNumberFormat="1" applyFont="1" applyFill="1" applyBorder="1" applyAlignment="1">
      <alignment horizontal="center" vertical="center"/>
    </xf>
    <xf numFmtId="43" fontId="49" fillId="38" borderId="21" xfId="47" applyFont="1" applyFill="1" applyBorder="1" applyAlignment="1">
      <alignment horizontal="center" vertical="center"/>
    </xf>
    <xf numFmtId="1" fontId="49" fillId="38" borderId="22" xfId="0" applyNumberFormat="1" applyFont="1" applyFill="1" applyBorder="1" applyAlignment="1">
      <alignment horizontal="center" vertical="center"/>
    </xf>
    <xf numFmtId="180" fontId="88" fillId="35" borderId="51" xfId="0" applyNumberFormat="1" applyFont="1" applyFill="1" applyBorder="1" applyAlignment="1">
      <alignment horizontal="center" vertical="center"/>
    </xf>
    <xf numFmtId="1" fontId="88" fillId="35" borderId="49" xfId="0" applyNumberFormat="1" applyFont="1" applyFill="1" applyBorder="1" applyAlignment="1">
      <alignment horizontal="center" vertical="center"/>
    </xf>
    <xf numFmtId="180" fontId="49" fillId="35" borderId="25" xfId="0" applyNumberFormat="1" applyFont="1" applyFill="1" applyBorder="1" applyAlignment="1">
      <alignment horizontal="center" vertical="center"/>
    </xf>
    <xf numFmtId="1" fontId="49" fillId="35" borderId="26" xfId="0" applyNumberFormat="1" applyFont="1" applyFill="1" applyBorder="1" applyAlignment="1">
      <alignment horizontal="center" vertical="center"/>
    </xf>
    <xf numFmtId="43" fontId="88" fillId="35" borderId="15" xfId="47" applyNumberFormat="1" applyFont="1" applyFill="1" applyBorder="1" applyAlignment="1">
      <alignment horizontal="center" vertical="center"/>
    </xf>
    <xf numFmtId="43" fontId="88" fillId="35" borderId="49" xfId="47" applyNumberFormat="1" applyFont="1" applyFill="1" applyBorder="1" applyAlignment="1">
      <alignment horizontal="center" vertical="center"/>
    </xf>
    <xf numFmtId="1" fontId="88" fillId="35" borderId="52" xfId="0" applyNumberFormat="1" applyFont="1" applyFill="1" applyBorder="1" applyAlignment="1">
      <alignment horizontal="center" vertical="center"/>
    </xf>
    <xf numFmtId="180" fontId="12" fillId="35" borderId="42" xfId="0" applyNumberFormat="1" applyFont="1" applyFill="1" applyBorder="1" applyAlignment="1">
      <alignment horizontal="center" vertical="center"/>
    </xf>
    <xf numFmtId="1" fontId="49" fillId="35" borderId="23" xfId="0" applyNumberFormat="1" applyFont="1" applyFill="1" applyBorder="1" applyAlignment="1">
      <alignment horizontal="center" vertical="center"/>
    </xf>
    <xf numFmtId="2" fontId="49" fillId="35" borderId="39" xfId="0" applyNumberFormat="1" applyFont="1" applyFill="1" applyBorder="1" applyAlignment="1">
      <alignment horizontal="center" vertical="center" textRotation="90"/>
    </xf>
    <xf numFmtId="0" fontId="49" fillId="35" borderId="44" xfId="0" applyFont="1" applyFill="1" applyBorder="1" applyAlignment="1">
      <alignment horizontal="center" vertical="center" textRotation="90"/>
    </xf>
    <xf numFmtId="0" fontId="49" fillId="35" borderId="44" xfId="0" applyNumberFormat="1" applyFont="1" applyFill="1" applyBorder="1" applyAlignment="1">
      <alignment horizontal="center" vertical="center" textRotation="90"/>
    </xf>
    <xf numFmtId="0" fontId="49" fillId="35" borderId="40" xfId="0" applyNumberFormat="1" applyFont="1" applyFill="1" applyBorder="1" applyAlignment="1">
      <alignment horizontal="center" vertical="center" textRotation="90"/>
    </xf>
    <xf numFmtId="0" fontId="50" fillId="35" borderId="45" xfId="0" applyNumberFormat="1" applyFont="1" applyFill="1" applyBorder="1" applyAlignment="1">
      <alignment horizontal="center" vertical="center" textRotation="90"/>
    </xf>
    <xf numFmtId="0" fontId="50" fillId="35" borderId="46" xfId="0" applyNumberFormat="1" applyFont="1" applyFill="1" applyBorder="1" applyAlignment="1">
      <alignment horizontal="center" vertical="center" textRotation="90"/>
    </xf>
    <xf numFmtId="0" fontId="49" fillId="35" borderId="39" xfId="0" applyNumberFormat="1" applyFont="1" applyFill="1" applyBorder="1" applyAlignment="1">
      <alignment horizontal="center" vertical="center" textRotation="90"/>
    </xf>
    <xf numFmtId="2" fontId="49" fillId="35" borderId="44" xfId="0" applyNumberFormat="1" applyFont="1" applyFill="1" applyBorder="1" applyAlignment="1">
      <alignment horizontal="center" vertical="center" textRotation="90"/>
    </xf>
    <xf numFmtId="0" fontId="49" fillId="35" borderId="40" xfId="0" applyFont="1" applyFill="1" applyBorder="1" applyAlignment="1">
      <alignment horizontal="center" vertical="center" textRotation="90"/>
    </xf>
    <xf numFmtId="0" fontId="50" fillId="35" borderId="17" xfId="0" applyFont="1" applyFill="1" applyBorder="1" applyAlignment="1">
      <alignment horizontal="center" vertical="center" textRotation="90"/>
    </xf>
    <xf numFmtId="0" fontId="50" fillId="35" borderId="31" xfId="0" applyFont="1" applyFill="1" applyBorder="1" applyAlignment="1">
      <alignment horizontal="center" vertical="center" textRotation="90"/>
    </xf>
    <xf numFmtId="0" fontId="49" fillId="35" borderId="48" xfId="0" applyFont="1" applyFill="1" applyBorder="1" applyAlignment="1">
      <alignment horizontal="center" vertical="center" textRotation="90"/>
    </xf>
    <xf numFmtId="0" fontId="49" fillId="35" borderId="60" xfId="0" applyFont="1" applyFill="1" applyBorder="1" applyAlignment="1">
      <alignment horizontal="center" vertical="center" textRotation="90"/>
    </xf>
    <xf numFmtId="0" fontId="49" fillId="35" borderId="16" xfId="0" applyFont="1" applyFill="1" applyBorder="1" applyAlignment="1">
      <alignment horizontal="center" vertical="center" textRotation="90"/>
    </xf>
    <xf numFmtId="0" fontId="0" fillId="35" borderId="28" xfId="0" applyFill="1" applyBorder="1" applyAlignment="1">
      <alignment/>
    </xf>
    <xf numFmtId="180" fontId="88" fillId="35" borderId="22" xfId="0" applyNumberFormat="1" applyFont="1" applyFill="1" applyBorder="1" applyAlignment="1">
      <alignment horizontal="center" vertical="center"/>
    </xf>
    <xf numFmtId="1" fontId="88" fillId="35" borderId="22" xfId="0" applyNumberFormat="1" applyFont="1" applyFill="1" applyBorder="1" applyAlignment="1">
      <alignment horizontal="center" vertical="center"/>
    </xf>
    <xf numFmtId="1" fontId="88" fillId="35" borderId="26" xfId="0" applyNumberFormat="1" applyFont="1" applyFill="1" applyBorder="1" applyAlignment="1">
      <alignment horizontal="center" vertical="center"/>
    </xf>
    <xf numFmtId="180" fontId="12" fillId="35" borderId="12" xfId="0" applyNumberFormat="1" applyFont="1" applyFill="1" applyBorder="1" applyAlignment="1">
      <alignment horizontal="center" vertical="center"/>
    </xf>
    <xf numFmtId="1" fontId="49" fillId="35" borderId="38" xfId="0" applyNumberFormat="1" applyFont="1" applyFill="1" applyBorder="1" applyAlignment="1">
      <alignment horizontal="center" vertical="center"/>
    </xf>
    <xf numFmtId="180" fontId="12" fillId="35" borderId="19" xfId="0" applyNumberFormat="1" applyFont="1" applyFill="1" applyBorder="1" applyAlignment="1">
      <alignment horizontal="center" vertical="center"/>
    </xf>
    <xf numFmtId="1" fontId="49" fillId="35" borderId="41" xfId="0" applyNumberFormat="1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180" fontId="88" fillId="35" borderId="30" xfId="0" applyNumberFormat="1" applyFont="1" applyFill="1" applyBorder="1" applyAlignment="1">
      <alignment horizontal="center" vertical="center"/>
    </xf>
    <xf numFmtId="180" fontId="88" fillId="35" borderId="29" xfId="0" applyNumberFormat="1" applyFont="1" applyFill="1" applyBorder="1" applyAlignment="1">
      <alignment horizontal="center" vertical="center"/>
    </xf>
    <xf numFmtId="180" fontId="88" fillId="35" borderId="34" xfId="0" applyNumberFormat="1" applyFont="1" applyFill="1" applyBorder="1" applyAlignment="1">
      <alignment horizontal="center" vertical="center"/>
    </xf>
    <xf numFmtId="180" fontId="12" fillId="35" borderId="23" xfId="0" applyNumberFormat="1" applyFont="1" applyFill="1" applyBorder="1" applyAlignment="1">
      <alignment horizontal="center" vertical="center"/>
    </xf>
    <xf numFmtId="1" fontId="49" fillId="35" borderId="42" xfId="0" applyNumberFormat="1" applyFont="1" applyFill="1" applyBorder="1" applyAlignment="1">
      <alignment horizontal="center" vertical="center"/>
    </xf>
    <xf numFmtId="0" fontId="49" fillId="33" borderId="68" xfId="0" applyFont="1" applyFill="1" applyBorder="1" applyAlignment="1">
      <alignment horizontal="center" vertical="center"/>
    </xf>
    <xf numFmtId="0" fontId="12" fillId="35" borderId="27" xfId="0" applyNumberFormat="1" applyFont="1" applyFill="1" applyBorder="1" applyAlignment="1">
      <alignment horizontal="center" vertical="center" textRotation="90"/>
    </xf>
    <xf numFmtId="0" fontId="12" fillId="35" borderId="18" xfId="0" applyNumberFormat="1" applyFont="1" applyFill="1" applyBorder="1" applyAlignment="1">
      <alignment horizontal="center" vertical="center" textRotation="90"/>
    </xf>
    <xf numFmtId="0" fontId="53" fillId="35" borderId="27" xfId="0" applyNumberFormat="1" applyFont="1" applyFill="1" applyBorder="1" applyAlignment="1">
      <alignment horizontal="center" vertical="center" textRotation="90"/>
    </xf>
    <xf numFmtId="0" fontId="53" fillId="35" borderId="31" xfId="0" applyNumberFormat="1" applyFont="1" applyFill="1" applyBorder="1" applyAlignment="1">
      <alignment horizontal="center" vertical="center" textRotation="90"/>
    </xf>
    <xf numFmtId="180" fontId="49" fillId="35" borderId="51" xfId="0" applyNumberFormat="1" applyFont="1" applyFill="1" applyBorder="1" applyAlignment="1">
      <alignment horizontal="center" vertical="center"/>
    </xf>
    <xf numFmtId="1" fontId="49" fillId="35" borderId="52" xfId="0" applyNumberFormat="1" applyFont="1" applyFill="1" applyBorder="1" applyAlignment="1">
      <alignment horizontal="center" vertical="center"/>
    </xf>
    <xf numFmtId="180" fontId="12" fillId="35" borderId="38" xfId="0" applyNumberFormat="1" applyFont="1" applyFill="1" applyBorder="1" applyAlignment="1">
      <alignment horizontal="center" vertical="center"/>
    </xf>
    <xf numFmtId="1" fontId="49" fillId="35" borderId="12" xfId="0" applyNumberFormat="1" applyFont="1" applyFill="1" applyBorder="1" applyAlignment="1">
      <alignment horizontal="center" vertical="center"/>
    </xf>
    <xf numFmtId="180" fontId="12" fillId="35" borderId="69" xfId="0" applyNumberFormat="1" applyFont="1" applyFill="1" applyBorder="1" applyAlignment="1">
      <alignment horizontal="center" vertical="center"/>
    </xf>
    <xf numFmtId="1" fontId="49" fillId="35" borderId="54" xfId="0" applyNumberFormat="1" applyFont="1" applyFill="1" applyBorder="1" applyAlignment="1">
      <alignment horizontal="center" vertical="center"/>
    </xf>
    <xf numFmtId="0" fontId="8" fillId="35" borderId="67" xfId="0" applyFont="1" applyFill="1" applyBorder="1" applyAlignment="1">
      <alignment horizontal="center" vertical="center"/>
    </xf>
    <xf numFmtId="180" fontId="92" fillId="33" borderId="54" xfId="0" applyNumberFormat="1" applyFont="1" applyFill="1" applyBorder="1" applyAlignment="1">
      <alignment horizontal="center" vertical="center"/>
    </xf>
    <xf numFmtId="1" fontId="88" fillId="33" borderId="69" xfId="0" applyNumberFormat="1" applyFont="1" applyFill="1" applyBorder="1" applyAlignment="1">
      <alignment horizontal="center" vertical="center"/>
    </xf>
    <xf numFmtId="180" fontId="49" fillId="36" borderId="14" xfId="0" applyNumberFormat="1" applyFont="1" applyFill="1" applyBorder="1" applyAlignment="1">
      <alignment horizontal="center" vertical="center"/>
    </xf>
    <xf numFmtId="43" fontId="49" fillId="33" borderId="49" xfId="47" applyNumberFormat="1" applyFont="1" applyFill="1" applyBorder="1" applyAlignment="1">
      <alignment horizontal="center" vertical="center"/>
    </xf>
    <xf numFmtId="43" fontId="49" fillId="33" borderId="56" xfId="47" applyNumberFormat="1" applyFont="1" applyFill="1" applyBorder="1" applyAlignment="1">
      <alignment horizontal="center" vertical="center"/>
    </xf>
    <xf numFmtId="43" fontId="49" fillId="33" borderId="26" xfId="47" applyNumberFormat="1" applyFont="1" applyFill="1" applyBorder="1" applyAlignment="1">
      <alignment horizontal="center" vertical="center"/>
    </xf>
    <xf numFmtId="2" fontId="49" fillId="36" borderId="30" xfId="0" applyNumberFormat="1" applyFont="1" applyFill="1" applyBorder="1" applyAlignment="1">
      <alignment horizontal="center" vertical="center"/>
    </xf>
    <xf numFmtId="43" fontId="49" fillId="38" borderId="14" xfId="47" applyFont="1" applyFill="1" applyBorder="1" applyAlignment="1">
      <alignment horizontal="center" vertical="center"/>
    </xf>
    <xf numFmtId="43" fontId="49" fillId="36" borderId="14" xfId="47" applyFont="1" applyFill="1" applyBorder="1" applyAlignment="1">
      <alignment horizontal="center" vertical="center"/>
    </xf>
    <xf numFmtId="1" fontId="49" fillId="38" borderId="15" xfId="0" applyNumberFormat="1" applyFont="1" applyFill="1" applyBorder="1" applyAlignment="1">
      <alignment horizontal="center" vertical="center"/>
    </xf>
    <xf numFmtId="43" fontId="49" fillId="36" borderId="15" xfId="47" applyFont="1" applyFill="1" applyBorder="1" applyAlignment="1">
      <alignment horizontal="center" vertical="center"/>
    </xf>
    <xf numFmtId="180" fontId="12" fillId="33" borderId="69" xfId="0" applyNumberFormat="1" applyFont="1" applyFill="1" applyBorder="1" applyAlignment="1">
      <alignment horizontal="center" vertical="center"/>
    </xf>
    <xf numFmtId="180" fontId="92" fillId="33" borderId="42" xfId="0" applyNumberFormat="1" applyFont="1" applyFill="1" applyBorder="1" applyAlignment="1">
      <alignment horizontal="center" vertical="center"/>
    </xf>
    <xf numFmtId="180" fontId="12" fillId="33" borderId="65" xfId="0" applyNumberFormat="1" applyFont="1" applyFill="1" applyBorder="1" applyAlignment="1">
      <alignment horizontal="center" vertical="center"/>
    </xf>
    <xf numFmtId="1" fontId="49" fillId="33" borderId="54" xfId="0" applyNumberFormat="1" applyFont="1" applyFill="1" applyBorder="1" applyAlignment="1">
      <alignment horizontal="center" vertical="center"/>
    </xf>
    <xf numFmtId="1" fontId="49" fillId="33" borderId="37" xfId="0" applyNumberFormat="1" applyFont="1" applyFill="1" applyBorder="1" applyAlignment="1">
      <alignment horizontal="center" vertical="center"/>
    </xf>
    <xf numFmtId="2" fontId="12" fillId="35" borderId="17" xfId="0" applyNumberFormat="1" applyFont="1" applyFill="1" applyBorder="1" applyAlignment="1">
      <alignment horizontal="center" vertical="center" textRotation="90"/>
    </xf>
    <xf numFmtId="0" fontId="49" fillId="35" borderId="68" xfId="0" applyFont="1" applyFill="1" applyBorder="1" applyAlignment="1">
      <alignment horizontal="center" vertical="center"/>
    </xf>
    <xf numFmtId="0" fontId="92" fillId="35" borderId="27" xfId="0" applyFont="1" applyFill="1" applyBorder="1" applyAlignment="1">
      <alignment horizontal="center" vertical="center" textRotation="90"/>
    </xf>
    <xf numFmtId="0" fontId="92" fillId="35" borderId="18" xfId="0" applyFont="1" applyFill="1" applyBorder="1" applyAlignment="1">
      <alignment horizontal="center" vertical="center" textRotation="90"/>
    </xf>
    <xf numFmtId="180" fontId="49" fillId="35" borderId="34" xfId="0" applyNumberFormat="1" applyFont="1" applyFill="1" applyBorder="1" applyAlignment="1">
      <alignment horizontal="center" vertical="center"/>
    </xf>
    <xf numFmtId="0" fontId="53" fillId="35" borderId="45" xfId="0" applyFont="1" applyFill="1" applyBorder="1" applyAlignment="1">
      <alignment horizontal="center" vertical="center" textRotation="90"/>
    </xf>
    <xf numFmtId="0" fontId="53" fillId="35" borderId="46" xfId="0" applyFont="1" applyFill="1" applyBorder="1" applyAlignment="1">
      <alignment horizontal="center" vertical="center" textRotation="90"/>
    </xf>
    <xf numFmtId="0" fontId="99" fillId="33" borderId="0" xfId="0" applyFont="1" applyFill="1" applyAlignment="1">
      <alignment/>
    </xf>
    <xf numFmtId="0" fontId="100" fillId="33" borderId="0" xfId="0" applyFont="1" applyFill="1" applyAlignment="1">
      <alignment/>
    </xf>
    <xf numFmtId="0" fontId="101" fillId="33" borderId="0" xfId="0" applyFont="1" applyFill="1" applyAlignment="1">
      <alignment/>
    </xf>
    <xf numFmtId="0" fontId="20" fillId="33" borderId="0" xfId="0" applyFont="1" applyFill="1" applyAlignment="1">
      <alignment/>
    </xf>
    <xf numFmtId="14" fontId="100" fillId="33" borderId="0" xfId="0" applyNumberFormat="1" applyFont="1" applyFill="1" applyAlignment="1">
      <alignment/>
    </xf>
    <xf numFmtId="0" fontId="96" fillId="33" borderId="0" xfId="0" applyFont="1" applyFill="1" applyAlignment="1">
      <alignment vertical="center"/>
    </xf>
    <xf numFmtId="0" fontId="102" fillId="0" borderId="0" xfId="0" applyFont="1" applyAlignment="1">
      <alignment horizontal="center"/>
    </xf>
    <xf numFmtId="0" fontId="25" fillId="33" borderId="0" xfId="0" applyFont="1" applyFill="1" applyAlignment="1">
      <alignment horizontal="left"/>
    </xf>
    <xf numFmtId="0" fontId="12" fillId="0" borderId="27" xfId="0" applyFont="1" applyBorder="1" applyAlignment="1">
      <alignment horizontal="center" textRotation="90"/>
    </xf>
    <xf numFmtId="0" fontId="0" fillId="33" borderId="0" xfId="0" applyFill="1" applyBorder="1" applyAlignment="1">
      <alignment/>
    </xf>
    <xf numFmtId="0" fontId="48" fillId="33" borderId="28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 textRotation="90"/>
    </xf>
    <xf numFmtId="0" fontId="0" fillId="33" borderId="0" xfId="0" applyFont="1" applyFill="1" applyAlignment="1">
      <alignment/>
    </xf>
    <xf numFmtId="0" fontId="102" fillId="33" borderId="62" xfId="0" applyFont="1" applyFill="1" applyBorder="1" applyAlignment="1">
      <alignment horizontal="center"/>
    </xf>
    <xf numFmtId="0" fontId="72" fillId="33" borderId="12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left" vertical="center"/>
    </xf>
    <xf numFmtId="1" fontId="84" fillId="33" borderId="15" xfId="0" applyNumberFormat="1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vertical="center"/>
    </xf>
    <xf numFmtId="0" fontId="21" fillId="33" borderId="12" xfId="0" applyFont="1" applyFill="1" applyBorder="1" applyAlignment="1">
      <alignment/>
    </xf>
    <xf numFmtId="0" fontId="102" fillId="33" borderId="63" xfId="0" applyFont="1" applyFill="1" applyBorder="1" applyAlignment="1">
      <alignment horizontal="center"/>
    </xf>
    <xf numFmtId="0" fontId="102" fillId="33" borderId="64" xfId="0" applyFont="1" applyFill="1" applyBorder="1" applyAlignment="1">
      <alignment horizontal="center"/>
    </xf>
    <xf numFmtId="180" fontId="98" fillId="33" borderId="15" xfId="0" applyNumberFormat="1" applyFont="1" applyFill="1" applyBorder="1" applyAlignment="1">
      <alignment horizontal="center" vertical="center"/>
    </xf>
    <xf numFmtId="1" fontId="103" fillId="33" borderId="15" xfId="0" applyNumberFormat="1" applyFont="1" applyFill="1" applyBorder="1" applyAlignment="1">
      <alignment horizontal="center" vertical="center"/>
    </xf>
    <xf numFmtId="1" fontId="103" fillId="33" borderId="26" xfId="0" applyNumberFormat="1" applyFont="1" applyFill="1" applyBorder="1" applyAlignment="1">
      <alignment horizontal="center" vertical="center"/>
    </xf>
    <xf numFmtId="180" fontId="104" fillId="33" borderId="15" xfId="0" applyNumberFormat="1" applyFont="1" applyFill="1" applyBorder="1" applyAlignment="1">
      <alignment horizontal="center" vertical="center"/>
    </xf>
    <xf numFmtId="180" fontId="104" fillId="33" borderId="26" xfId="0" applyNumberFormat="1" applyFont="1" applyFill="1" applyBorder="1" applyAlignment="1">
      <alignment horizontal="center" vertical="center"/>
    </xf>
    <xf numFmtId="0" fontId="72" fillId="33" borderId="23" xfId="0" applyFont="1" applyFill="1" applyBorder="1" applyAlignment="1">
      <alignment horizontal="left" vertical="center"/>
    </xf>
    <xf numFmtId="0" fontId="15" fillId="33" borderId="70" xfId="0" applyFont="1" applyFill="1" applyBorder="1" applyAlignment="1">
      <alignment horizontal="center" vertical="center"/>
    </xf>
    <xf numFmtId="0" fontId="15" fillId="33" borderId="68" xfId="0" applyFont="1" applyFill="1" applyBorder="1" applyAlignment="1">
      <alignment horizontal="center" vertical="center"/>
    </xf>
    <xf numFmtId="0" fontId="15" fillId="33" borderId="48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readingOrder="2"/>
    </xf>
    <xf numFmtId="0" fontId="49" fillId="33" borderId="70" xfId="0" applyFont="1" applyFill="1" applyBorder="1" applyAlignment="1">
      <alignment horizontal="center" vertical="center"/>
    </xf>
    <xf numFmtId="0" fontId="49" fillId="33" borderId="68" xfId="0" applyFont="1" applyFill="1" applyBorder="1" applyAlignment="1">
      <alignment horizontal="center" vertical="center"/>
    </xf>
    <xf numFmtId="0" fontId="49" fillId="33" borderId="48" xfId="0" applyFont="1" applyFill="1" applyBorder="1" applyAlignment="1">
      <alignment horizontal="center" vertical="center"/>
    </xf>
    <xf numFmtId="0" fontId="12" fillId="33" borderId="70" xfId="0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49" fillId="33" borderId="70" xfId="0" applyFont="1" applyFill="1" applyBorder="1" applyAlignment="1">
      <alignment vertical="center"/>
    </xf>
    <xf numFmtId="0" fontId="49" fillId="33" borderId="68" xfId="0" applyFont="1" applyFill="1" applyBorder="1" applyAlignment="1">
      <alignment vertical="center"/>
    </xf>
    <xf numFmtId="0" fontId="49" fillId="33" borderId="48" xfId="0" applyFont="1" applyFill="1" applyBorder="1" applyAlignment="1">
      <alignment vertical="center"/>
    </xf>
    <xf numFmtId="0" fontId="8" fillId="33" borderId="70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5" borderId="70" xfId="0" applyFont="1" applyFill="1" applyBorder="1" applyAlignment="1">
      <alignment horizontal="center" vertical="center"/>
    </xf>
    <xf numFmtId="0" fontId="8" fillId="35" borderId="68" xfId="0" applyFont="1" applyFill="1" applyBorder="1" applyAlignment="1">
      <alignment horizontal="center" vertical="center"/>
    </xf>
    <xf numFmtId="0" fontId="8" fillId="35" borderId="48" xfId="0" applyFont="1" applyFill="1" applyBorder="1" applyAlignment="1">
      <alignment horizontal="center" vertical="center"/>
    </xf>
    <xf numFmtId="0" fontId="12" fillId="35" borderId="70" xfId="0" applyFont="1" applyFill="1" applyBorder="1" applyAlignment="1">
      <alignment horizontal="center" vertical="center"/>
    </xf>
    <xf numFmtId="0" fontId="12" fillId="35" borderId="68" xfId="0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15" fillId="35" borderId="68" xfId="0" applyFont="1" applyFill="1" applyBorder="1" applyAlignment="1">
      <alignment horizontal="center" vertical="center"/>
    </xf>
    <xf numFmtId="0" fontId="15" fillId="35" borderId="48" xfId="0" applyFont="1" applyFill="1" applyBorder="1" applyAlignment="1">
      <alignment horizontal="center" vertical="center"/>
    </xf>
    <xf numFmtId="2" fontId="12" fillId="33" borderId="70" xfId="0" applyNumberFormat="1" applyFont="1" applyFill="1" applyBorder="1" applyAlignment="1">
      <alignment horizontal="center" vertical="center"/>
    </xf>
    <xf numFmtId="2" fontId="12" fillId="33" borderId="68" xfId="0" applyNumberFormat="1" applyFont="1" applyFill="1" applyBorder="1" applyAlignment="1">
      <alignment horizontal="center" vertical="center"/>
    </xf>
    <xf numFmtId="2" fontId="12" fillId="33" borderId="48" xfId="0" applyNumberFormat="1" applyFont="1" applyFill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9" fillId="33" borderId="0" xfId="0" applyFont="1" applyFill="1" applyAlignment="1">
      <alignment horizontal="right"/>
    </xf>
    <xf numFmtId="2" fontId="12" fillId="35" borderId="60" xfId="0" applyNumberFormat="1" applyFont="1" applyFill="1" applyBorder="1" applyAlignment="1">
      <alignment horizontal="center" vertical="center"/>
    </xf>
    <xf numFmtId="2" fontId="12" fillId="35" borderId="71" xfId="0" applyNumberFormat="1" applyFont="1" applyFill="1" applyBorder="1" applyAlignment="1">
      <alignment horizontal="center" vertical="center"/>
    </xf>
    <xf numFmtId="2" fontId="12" fillId="35" borderId="68" xfId="0" applyNumberFormat="1" applyFont="1" applyFill="1" applyBorder="1" applyAlignment="1">
      <alignment horizontal="center" vertical="center"/>
    </xf>
    <xf numFmtId="2" fontId="12" fillId="35" borderId="48" xfId="0" applyNumberFormat="1" applyFont="1" applyFill="1" applyBorder="1" applyAlignment="1">
      <alignment horizontal="center" vertical="center"/>
    </xf>
    <xf numFmtId="0" fontId="12" fillId="35" borderId="60" xfId="0" applyFont="1" applyFill="1" applyBorder="1" applyAlignment="1">
      <alignment horizontal="center" vertical="center"/>
    </xf>
    <xf numFmtId="0" fontId="12" fillId="35" borderId="71" xfId="0" applyFont="1" applyFill="1" applyBorder="1" applyAlignment="1">
      <alignment horizontal="center" vertical="center"/>
    </xf>
    <xf numFmtId="0" fontId="12" fillId="33" borderId="60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180" fontId="98" fillId="33" borderId="22" xfId="0" applyNumberFormat="1" applyFont="1" applyFill="1" applyBorder="1" applyAlignment="1">
      <alignment horizontal="center" vertical="center"/>
    </xf>
    <xf numFmtId="1" fontId="84" fillId="33" borderId="22" xfId="0" applyNumberFormat="1" applyFont="1" applyFill="1" applyBorder="1" applyAlignment="1">
      <alignment horizontal="center" vertical="center"/>
    </xf>
    <xf numFmtId="0" fontId="72" fillId="33" borderId="19" xfId="0" applyFont="1" applyFill="1" applyBorder="1" applyAlignment="1">
      <alignment horizontal="left" vertical="center"/>
    </xf>
    <xf numFmtId="180" fontId="98" fillId="33" borderId="26" xfId="0" applyNumberFormat="1" applyFont="1" applyFill="1" applyBorder="1" applyAlignment="1">
      <alignment horizontal="center" vertical="center"/>
    </xf>
    <xf numFmtId="1" fontId="84" fillId="33" borderId="26" xfId="0" applyNumberFormat="1" applyFont="1" applyFill="1" applyBorder="1" applyAlignment="1">
      <alignment horizontal="center" vertical="center"/>
    </xf>
    <xf numFmtId="0" fontId="102" fillId="33" borderId="72" xfId="0" applyFont="1" applyFill="1" applyBorder="1" applyAlignment="1">
      <alignment horizontal="center"/>
    </xf>
    <xf numFmtId="1" fontId="103" fillId="33" borderId="56" xfId="0" applyNumberFormat="1" applyFont="1" applyFill="1" applyBorder="1" applyAlignment="1">
      <alignment horizontal="center" vertical="center"/>
    </xf>
    <xf numFmtId="180" fontId="104" fillId="33" borderId="56" xfId="0" applyNumberFormat="1" applyFont="1" applyFill="1" applyBorder="1" applyAlignment="1">
      <alignment horizontal="center" vertical="center"/>
    </xf>
    <xf numFmtId="1" fontId="84" fillId="33" borderId="56" xfId="0" applyNumberFormat="1" applyFont="1" applyFill="1" applyBorder="1" applyAlignment="1">
      <alignment horizontal="center" vertical="center"/>
    </xf>
    <xf numFmtId="0" fontId="72" fillId="33" borderId="62" xfId="0" applyFont="1" applyFill="1" applyBorder="1" applyAlignment="1">
      <alignment horizontal="left" vertical="center"/>
    </xf>
    <xf numFmtId="0" fontId="72" fillId="33" borderId="63" xfId="0" applyFont="1" applyFill="1" applyBorder="1" applyAlignment="1">
      <alignment horizontal="left" vertical="center"/>
    </xf>
    <xf numFmtId="0" fontId="21" fillId="33" borderId="63" xfId="0" applyFont="1" applyFill="1" applyBorder="1" applyAlignment="1">
      <alignment horizontal="left" vertical="center"/>
    </xf>
    <xf numFmtId="0" fontId="72" fillId="33" borderId="63" xfId="0" applyFont="1" applyFill="1" applyBorder="1" applyAlignment="1">
      <alignment vertical="center"/>
    </xf>
    <xf numFmtId="0" fontId="21" fillId="33" borderId="64" xfId="0" applyFont="1" applyFill="1" applyBorder="1" applyAlignment="1">
      <alignment horizontal="left" vertical="center"/>
    </xf>
    <xf numFmtId="0" fontId="72" fillId="33" borderId="72" xfId="0" applyFont="1" applyFill="1" applyBorder="1" applyAlignment="1">
      <alignment horizontal="left" vertical="center"/>
    </xf>
    <xf numFmtId="0" fontId="21" fillId="33" borderId="63" xfId="0" applyFont="1" applyFill="1" applyBorder="1" applyAlignment="1">
      <alignment/>
    </xf>
    <xf numFmtId="0" fontId="72" fillId="33" borderId="64" xfId="0" applyFont="1" applyFill="1" applyBorder="1" applyAlignment="1">
      <alignment horizontal="left" vertical="center"/>
    </xf>
    <xf numFmtId="180" fontId="98" fillId="33" borderId="29" xfId="0" applyNumberFormat="1" applyFont="1" applyFill="1" applyBorder="1" applyAlignment="1">
      <alignment horizontal="center" vertical="center"/>
    </xf>
    <xf numFmtId="180" fontId="98" fillId="33" borderId="30" xfId="0" applyNumberFormat="1" applyFont="1" applyFill="1" applyBorder="1" applyAlignment="1">
      <alignment horizontal="center" vertical="center"/>
    </xf>
    <xf numFmtId="180" fontId="104" fillId="33" borderId="30" xfId="0" applyNumberFormat="1" applyFont="1" applyFill="1" applyBorder="1" applyAlignment="1">
      <alignment horizontal="center" vertical="center"/>
    </xf>
    <xf numFmtId="180" fontId="104" fillId="33" borderId="34" xfId="0" applyNumberFormat="1" applyFont="1" applyFill="1" applyBorder="1" applyAlignment="1">
      <alignment horizontal="center" vertical="center"/>
    </xf>
    <xf numFmtId="180" fontId="98" fillId="33" borderId="59" xfId="0" applyNumberFormat="1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80" fontId="98" fillId="33" borderId="34" xfId="0" applyNumberFormat="1" applyFont="1" applyFill="1" applyBorder="1" applyAlignment="1">
      <alignment horizontal="center" vertical="center"/>
    </xf>
    <xf numFmtId="180" fontId="104" fillId="38" borderId="59" xfId="0" applyNumberFormat="1" applyFont="1" applyFill="1" applyBorder="1" applyAlignment="1">
      <alignment horizontal="center" vertical="center"/>
    </xf>
    <xf numFmtId="180" fontId="104" fillId="38" borderId="34" xfId="0" applyNumberFormat="1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left" vertical="center"/>
    </xf>
    <xf numFmtId="0" fontId="72" fillId="33" borderId="37" xfId="0" applyFont="1" applyFill="1" applyBorder="1" applyAlignment="1">
      <alignment horizontal="left" vertical="center"/>
    </xf>
    <xf numFmtId="0" fontId="84" fillId="33" borderId="10" xfId="0" applyFont="1" applyFill="1" applyBorder="1" applyAlignment="1">
      <alignment horizontal="center"/>
    </xf>
    <xf numFmtId="0" fontId="84" fillId="33" borderId="11" xfId="0" applyFont="1" applyFill="1" applyBorder="1" applyAlignment="1">
      <alignment horizontal="center"/>
    </xf>
    <xf numFmtId="0" fontId="103" fillId="33" borderId="11" xfId="0" applyFont="1" applyFill="1" applyBorder="1" applyAlignment="1">
      <alignment horizontal="center"/>
    </xf>
    <xf numFmtId="0" fontId="103" fillId="33" borderId="35" xfId="0" applyFont="1" applyFill="1" applyBorder="1" applyAlignment="1">
      <alignment horizontal="center"/>
    </xf>
    <xf numFmtId="0" fontId="103" fillId="33" borderId="61" xfId="0" applyFont="1" applyFill="1" applyBorder="1" applyAlignment="1">
      <alignment horizontal="center"/>
    </xf>
    <xf numFmtId="0" fontId="84" fillId="33" borderId="35" xfId="0" applyFont="1" applyFill="1" applyBorder="1" applyAlignment="1">
      <alignment horizontal="center"/>
    </xf>
    <xf numFmtId="180" fontId="104" fillId="33" borderId="59" xfId="0" applyNumberFormat="1" applyFont="1" applyFill="1" applyBorder="1" applyAlignment="1">
      <alignment horizontal="center" vertical="center"/>
    </xf>
    <xf numFmtId="2" fontId="98" fillId="33" borderId="21" xfId="0" applyNumberFormat="1" applyFont="1" applyFill="1" applyBorder="1" applyAlignment="1">
      <alignment horizontal="center" vertical="center"/>
    </xf>
    <xf numFmtId="1" fontId="84" fillId="33" borderId="20" xfId="0" applyNumberFormat="1" applyFont="1" applyFill="1" applyBorder="1" applyAlignment="1">
      <alignment horizontal="center"/>
    </xf>
    <xf numFmtId="2" fontId="98" fillId="33" borderId="14" xfId="0" applyNumberFormat="1" applyFont="1" applyFill="1" applyBorder="1" applyAlignment="1">
      <alignment horizontal="center" vertical="center"/>
    </xf>
    <xf numFmtId="1" fontId="84" fillId="33" borderId="13" xfId="0" applyNumberFormat="1" applyFont="1" applyFill="1" applyBorder="1" applyAlignment="1">
      <alignment horizontal="center"/>
    </xf>
    <xf numFmtId="2" fontId="104" fillId="33" borderId="14" xfId="0" applyNumberFormat="1" applyFont="1" applyFill="1" applyBorder="1" applyAlignment="1">
      <alignment horizontal="center" vertical="center"/>
    </xf>
    <xf numFmtId="1" fontId="103" fillId="33" borderId="13" xfId="0" applyNumberFormat="1" applyFont="1" applyFill="1" applyBorder="1" applyAlignment="1">
      <alignment horizontal="center"/>
    </xf>
    <xf numFmtId="2" fontId="104" fillId="33" borderId="25" xfId="0" applyNumberFormat="1" applyFont="1" applyFill="1" applyBorder="1" applyAlignment="1">
      <alignment horizontal="center" vertical="center"/>
    </xf>
    <xf numFmtId="1" fontId="103" fillId="33" borderId="24" xfId="0" applyNumberFormat="1" applyFont="1" applyFill="1" applyBorder="1" applyAlignment="1">
      <alignment horizontal="center"/>
    </xf>
    <xf numFmtId="2" fontId="98" fillId="33" borderId="57" xfId="0" applyNumberFormat="1" applyFont="1" applyFill="1" applyBorder="1" applyAlignment="1">
      <alignment horizontal="center" vertical="center"/>
    </xf>
    <xf numFmtId="1" fontId="84" fillId="33" borderId="55" xfId="0" applyNumberFormat="1" applyFont="1" applyFill="1" applyBorder="1" applyAlignment="1">
      <alignment horizontal="center"/>
    </xf>
    <xf numFmtId="2" fontId="98" fillId="33" borderId="25" xfId="0" applyNumberFormat="1" applyFont="1" applyFill="1" applyBorder="1" applyAlignment="1">
      <alignment horizontal="center" vertical="center"/>
    </xf>
    <xf numFmtId="1" fontId="84" fillId="33" borderId="24" xfId="0" applyNumberFormat="1" applyFont="1" applyFill="1" applyBorder="1" applyAlignment="1">
      <alignment horizontal="center"/>
    </xf>
    <xf numFmtId="2" fontId="104" fillId="33" borderId="57" xfId="0" applyNumberFormat="1" applyFont="1" applyFill="1" applyBorder="1" applyAlignment="1">
      <alignment horizontal="center" vertical="center"/>
    </xf>
    <xf numFmtId="1" fontId="103" fillId="33" borderId="55" xfId="0" applyNumberFormat="1" applyFont="1" applyFill="1" applyBorder="1" applyAlignment="1">
      <alignment horizontal="center"/>
    </xf>
    <xf numFmtId="1" fontId="84" fillId="33" borderId="10" xfId="0" applyNumberFormat="1" applyFont="1" applyFill="1" applyBorder="1" applyAlignment="1">
      <alignment horizontal="center" vertical="center"/>
    </xf>
    <xf numFmtId="1" fontId="84" fillId="33" borderId="11" xfId="0" applyNumberFormat="1" applyFont="1" applyFill="1" applyBorder="1" applyAlignment="1">
      <alignment horizontal="center" vertical="center"/>
    </xf>
    <xf numFmtId="1" fontId="103" fillId="33" borderId="11" xfId="0" applyNumberFormat="1" applyFont="1" applyFill="1" applyBorder="1" applyAlignment="1">
      <alignment horizontal="center" vertical="center"/>
    </xf>
    <xf numFmtId="1" fontId="84" fillId="33" borderId="35" xfId="0" applyNumberFormat="1" applyFont="1" applyFill="1" applyBorder="1" applyAlignment="1">
      <alignment horizontal="center" vertical="center"/>
    </xf>
    <xf numFmtId="1" fontId="103" fillId="33" borderId="61" xfId="0" applyNumberFormat="1" applyFont="1" applyFill="1" applyBorder="1" applyAlignment="1">
      <alignment horizontal="center" vertical="center"/>
    </xf>
    <xf numFmtId="1" fontId="103" fillId="33" borderId="35" xfId="0" applyNumberFormat="1" applyFont="1" applyFill="1" applyBorder="1" applyAlignment="1">
      <alignment horizontal="center" vertical="center"/>
    </xf>
    <xf numFmtId="2" fontId="11" fillId="33" borderId="29" xfId="0" applyNumberFormat="1" applyFont="1" applyFill="1" applyBorder="1" applyAlignment="1">
      <alignment horizontal="center"/>
    </xf>
    <xf numFmtId="2" fontId="11" fillId="33" borderId="30" xfId="0" applyNumberFormat="1" applyFont="1" applyFill="1" applyBorder="1" applyAlignment="1">
      <alignment horizontal="center"/>
    </xf>
    <xf numFmtId="2" fontId="104" fillId="33" borderId="30" xfId="0" applyNumberFormat="1" applyFont="1" applyFill="1" applyBorder="1" applyAlignment="1">
      <alignment horizontal="center"/>
    </xf>
    <xf numFmtId="2" fontId="98" fillId="33" borderId="30" xfId="0" applyNumberFormat="1" applyFont="1" applyFill="1" applyBorder="1" applyAlignment="1">
      <alignment horizontal="center"/>
    </xf>
    <xf numFmtId="2" fontId="98" fillId="33" borderId="34" xfId="0" applyNumberFormat="1" applyFont="1" applyFill="1" applyBorder="1" applyAlignment="1">
      <alignment horizontal="center"/>
    </xf>
    <xf numFmtId="2" fontId="11" fillId="33" borderId="59" xfId="0" applyNumberFormat="1" applyFont="1" applyFill="1" applyBorder="1" applyAlignment="1">
      <alignment horizontal="center"/>
    </xf>
    <xf numFmtId="2" fontId="104" fillId="33" borderId="34" xfId="0" applyNumberFormat="1" applyFont="1" applyFill="1" applyBorder="1" applyAlignment="1">
      <alignment horizontal="center"/>
    </xf>
    <xf numFmtId="2" fontId="104" fillId="33" borderId="59" xfId="0" applyNumberFormat="1" applyFont="1" applyFill="1" applyBorder="1" applyAlignment="1">
      <alignment horizontal="center"/>
    </xf>
    <xf numFmtId="1" fontId="84" fillId="33" borderId="20" xfId="0" applyNumberFormat="1" applyFont="1" applyFill="1" applyBorder="1" applyAlignment="1">
      <alignment horizontal="center" vertical="center"/>
    </xf>
    <xf numFmtId="1" fontId="84" fillId="33" borderId="13" xfId="0" applyNumberFormat="1" applyFont="1" applyFill="1" applyBorder="1" applyAlignment="1">
      <alignment horizontal="center" vertical="center"/>
    </xf>
    <xf numFmtId="1" fontId="103" fillId="33" borderId="13" xfId="0" applyNumberFormat="1" applyFont="1" applyFill="1" applyBorder="1" applyAlignment="1">
      <alignment horizontal="center" vertical="center"/>
    </xf>
    <xf numFmtId="1" fontId="84" fillId="33" borderId="24" xfId="0" applyNumberFormat="1" applyFont="1" applyFill="1" applyBorder="1" applyAlignment="1">
      <alignment horizontal="center" vertical="center"/>
    </xf>
    <xf numFmtId="1" fontId="103" fillId="33" borderId="55" xfId="0" applyNumberFormat="1" applyFont="1" applyFill="1" applyBorder="1" applyAlignment="1">
      <alignment horizontal="center" vertical="center"/>
    </xf>
    <xf numFmtId="1" fontId="103" fillId="33" borderId="24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03" fillId="0" borderId="11" xfId="0" applyFont="1" applyBorder="1" applyAlignment="1">
      <alignment horizontal="center"/>
    </xf>
    <xf numFmtId="0" fontId="84" fillId="0" borderId="11" xfId="0" applyFont="1" applyBorder="1" applyAlignment="1">
      <alignment horizontal="center"/>
    </xf>
    <xf numFmtId="0" fontId="84" fillId="0" borderId="3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103" fillId="0" borderId="35" xfId="0" applyFont="1" applyBorder="1" applyAlignment="1">
      <alignment horizontal="center"/>
    </xf>
    <xf numFmtId="0" fontId="103" fillId="0" borderId="61" xfId="0" applyFont="1" applyBorder="1" applyAlignment="1">
      <alignment horizontal="center"/>
    </xf>
    <xf numFmtId="2" fontId="98" fillId="0" borderId="29" xfId="0" applyNumberFormat="1" applyFont="1" applyBorder="1" applyAlignment="1">
      <alignment horizontal="center"/>
    </xf>
    <xf numFmtId="2" fontId="98" fillId="0" borderId="30" xfId="0" applyNumberFormat="1" applyFont="1" applyBorder="1" applyAlignment="1">
      <alignment horizontal="center"/>
    </xf>
    <xf numFmtId="2" fontId="104" fillId="0" borderId="30" xfId="0" applyNumberFormat="1" applyFont="1" applyBorder="1" applyAlignment="1">
      <alignment horizontal="center"/>
    </xf>
    <xf numFmtId="2" fontId="98" fillId="0" borderId="34" xfId="0" applyNumberFormat="1" applyFont="1" applyBorder="1" applyAlignment="1">
      <alignment horizontal="center"/>
    </xf>
    <xf numFmtId="2" fontId="104" fillId="0" borderId="59" xfId="0" applyNumberFormat="1" applyFont="1" applyBorder="1" applyAlignment="1">
      <alignment horizontal="center"/>
    </xf>
    <xf numFmtId="2" fontId="104" fillId="0" borderId="34" xfId="0" applyNumberFormat="1" applyFont="1" applyBorder="1" applyAlignment="1">
      <alignment horizontal="center"/>
    </xf>
    <xf numFmtId="2" fontId="11" fillId="33" borderId="21" xfId="0" applyNumberFormat="1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2" fontId="11" fillId="33" borderId="14" xfId="0" applyNumberFormat="1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2" fontId="104" fillId="33" borderId="14" xfId="0" applyNumberFormat="1" applyFont="1" applyFill="1" applyBorder="1" applyAlignment="1">
      <alignment horizontal="center"/>
    </xf>
    <xf numFmtId="0" fontId="103" fillId="33" borderId="13" xfId="0" applyFont="1" applyFill="1" applyBorder="1" applyAlignment="1">
      <alignment horizontal="center"/>
    </xf>
    <xf numFmtId="2" fontId="98" fillId="33" borderId="14" xfId="0" applyNumberFormat="1" applyFont="1" applyFill="1" applyBorder="1" applyAlignment="1">
      <alignment horizontal="center"/>
    </xf>
    <xf numFmtId="0" fontId="84" fillId="33" borderId="13" xfId="0" applyFont="1" applyFill="1" applyBorder="1" applyAlignment="1">
      <alignment horizontal="center"/>
    </xf>
    <xf numFmtId="2" fontId="98" fillId="33" borderId="25" xfId="0" applyNumberFormat="1" applyFont="1" applyFill="1" applyBorder="1" applyAlignment="1">
      <alignment horizontal="center"/>
    </xf>
    <xf numFmtId="0" fontId="84" fillId="33" borderId="24" xfId="0" applyFont="1" applyFill="1" applyBorder="1" applyAlignment="1">
      <alignment horizontal="center"/>
    </xf>
    <xf numFmtId="2" fontId="11" fillId="33" borderId="57" xfId="0" applyNumberFormat="1" applyFont="1" applyFill="1" applyBorder="1" applyAlignment="1">
      <alignment horizontal="center"/>
    </xf>
    <xf numFmtId="0" fontId="22" fillId="33" borderId="55" xfId="0" applyFont="1" applyFill="1" applyBorder="1" applyAlignment="1">
      <alignment horizontal="center"/>
    </xf>
    <xf numFmtId="2" fontId="104" fillId="33" borderId="25" xfId="0" applyNumberFormat="1" applyFont="1" applyFill="1" applyBorder="1" applyAlignment="1">
      <alignment horizontal="center"/>
    </xf>
    <xf numFmtId="0" fontId="103" fillId="33" borderId="24" xfId="0" applyFont="1" applyFill="1" applyBorder="1" applyAlignment="1">
      <alignment horizontal="center"/>
    </xf>
    <xf numFmtId="2" fontId="104" fillId="33" borderId="57" xfId="0" applyNumberFormat="1" applyFont="1" applyFill="1" applyBorder="1" applyAlignment="1">
      <alignment horizontal="center"/>
    </xf>
    <xf numFmtId="0" fontId="103" fillId="33" borderId="55" xfId="0" applyFont="1" applyFill="1" applyBorder="1" applyAlignment="1">
      <alignment horizontal="center"/>
    </xf>
    <xf numFmtId="0" fontId="22" fillId="0" borderId="35" xfId="0" applyFont="1" applyBorder="1" applyAlignment="1">
      <alignment horizontal="center"/>
    </xf>
    <xf numFmtId="2" fontId="11" fillId="33" borderId="25" xfId="0" applyNumberFormat="1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2" fontId="84" fillId="33" borderId="41" xfId="0" applyNumberFormat="1" applyFont="1" applyFill="1" applyBorder="1" applyAlignment="1">
      <alignment horizontal="center"/>
    </xf>
    <xf numFmtId="2" fontId="84" fillId="33" borderId="38" xfId="0" applyNumberFormat="1" applyFont="1" applyFill="1" applyBorder="1" applyAlignment="1">
      <alignment horizontal="center"/>
    </xf>
    <xf numFmtId="2" fontId="84" fillId="33" borderId="42" xfId="0" applyNumberFormat="1" applyFont="1" applyFill="1" applyBorder="1" applyAlignment="1">
      <alignment horizontal="center"/>
    </xf>
    <xf numFmtId="2" fontId="103" fillId="33" borderId="65" xfId="0" applyNumberFormat="1" applyFont="1" applyFill="1" applyBorder="1" applyAlignment="1">
      <alignment horizontal="center"/>
    </xf>
    <xf numFmtId="2" fontId="103" fillId="33" borderId="38" xfId="0" applyNumberFormat="1" applyFont="1" applyFill="1" applyBorder="1" applyAlignment="1">
      <alignment horizontal="center"/>
    </xf>
    <xf numFmtId="2" fontId="103" fillId="33" borderId="42" xfId="0" applyNumberFormat="1" applyFont="1" applyFill="1" applyBorder="1" applyAlignment="1">
      <alignment horizontal="center"/>
    </xf>
    <xf numFmtId="2" fontId="84" fillId="33" borderId="19" xfId="0" applyNumberFormat="1" applyFont="1" applyFill="1" applyBorder="1" applyAlignment="1">
      <alignment horizontal="center"/>
    </xf>
    <xf numFmtId="2" fontId="84" fillId="33" borderId="12" xfId="0" applyNumberFormat="1" applyFont="1" applyFill="1" applyBorder="1" applyAlignment="1">
      <alignment horizontal="center"/>
    </xf>
    <xf numFmtId="2" fontId="84" fillId="33" borderId="23" xfId="0" applyNumberFormat="1" applyFont="1" applyFill="1" applyBorder="1" applyAlignment="1">
      <alignment horizontal="center"/>
    </xf>
    <xf numFmtId="2" fontId="103" fillId="33" borderId="37" xfId="0" applyNumberFormat="1" applyFont="1" applyFill="1" applyBorder="1" applyAlignment="1">
      <alignment horizontal="center"/>
    </xf>
    <xf numFmtId="2" fontId="103" fillId="33" borderId="12" xfId="0" applyNumberFormat="1" applyFont="1" applyFill="1" applyBorder="1" applyAlignment="1">
      <alignment horizontal="center"/>
    </xf>
    <xf numFmtId="2" fontId="103" fillId="33" borderId="23" xfId="0" applyNumberFormat="1" applyFont="1" applyFill="1" applyBorder="1" applyAlignment="1">
      <alignment horizontal="center"/>
    </xf>
    <xf numFmtId="0" fontId="84" fillId="33" borderId="32" xfId="0" applyFont="1" applyFill="1" applyBorder="1" applyAlignment="1">
      <alignment horizontal="center" vertical="center"/>
    </xf>
    <xf numFmtId="0" fontId="84" fillId="33" borderId="33" xfId="0" applyFont="1" applyFill="1" applyBorder="1" applyAlignment="1">
      <alignment horizontal="center" vertical="center"/>
    </xf>
    <xf numFmtId="0" fontId="84" fillId="33" borderId="36" xfId="0" applyFont="1" applyFill="1" applyBorder="1" applyAlignment="1">
      <alignment horizontal="center" vertical="center"/>
    </xf>
    <xf numFmtId="0" fontId="103" fillId="33" borderId="58" xfId="0" applyFont="1" applyFill="1" applyBorder="1" applyAlignment="1">
      <alignment horizontal="center" vertical="center"/>
    </xf>
    <xf numFmtId="0" fontId="103" fillId="33" borderId="33" xfId="0" applyFont="1" applyFill="1" applyBorder="1" applyAlignment="1">
      <alignment horizontal="center" vertical="center"/>
    </xf>
    <xf numFmtId="0" fontId="103" fillId="33" borderId="36" xfId="0" applyFont="1" applyFill="1" applyBorder="1" applyAlignment="1">
      <alignment horizontal="center" vertical="center"/>
    </xf>
    <xf numFmtId="1" fontId="84" fillId="33" borderId="19" xfId="0" applyNumberFormat="1" applyFont="1" applyFill="1" applyBorder="1" applyAlignment="1">
      <alignment horizontal="center"/>
    </xf>
    <xf numFmtId="1" fontId="84" fillId="33" borderId="12" xfId="0" applyNumberFormat="1" applyFont="1" applyFill="1" applyBorder="1" applyAlignment="1">
      <alignment horizontal="center"/>
    </xf>
    <xf numFmtId="1" fontId="84" fillId="33" borderId="23" xfId="0" applyNumberFormat="1" applyFont="1" applyFill="1" applyBorder="1" applyAlignment="1">
      <alignment horizontal="center"/>
    </xf>
    <xf numFmtId="1" fontId="103" fillId="33" borderId="37" xfId="0" applyNumberFormat="1" applyFont="1" applyFill="1" applyBorder="1" applyAlignment="1">
      <alignment horizontal="center"/>
    </xf>
    <xf numFmtId="1" fontId="103" fillId="33" borderId="12" xfId="0" applyNumberFormat="1" applyFont="1" applyFill="1" applyBorder="1" applyAlignment="1">
      <alignment horizontal="center"/>
    </xf>
    <xf numFmtId="1" fontId="103" fillId="33" borderId="23" xfId="0" applyNumberFormat="1" applyFont="1" applyFill="1" applyBorder="1" applyAlignment="1">
      <alignment horizontal="center"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10" xfId="53"/>
    <cellStyle name="Normal 11" xfId="54"/>
    <cellStyle name="Normal 12" xfId="55"/>
    <cellStyle name="Normal 15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Percent" xfId="67"/>
    <cellStyle name="Satisfaisant" xfId="68"/>
    <cellStyle name="Sortie" xfId="69"/>
    <cellStyle name="Texte explicatif" xfId="70"/>
    <cellStyle name="Titre" xfId="71"/>
    <cellStyle name="Titre 1" xfId="72"/>
    <cellStyle name="Titre 2" xfId="73"/>
    <cellStyle name="Titre 3" xfId="74"/>
    <cellStyle name="Titre 4" xfId="75"/>
    <cellStyle name="Total" xfId="76"/>
    <cellStyle name="Vérification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0</xdr:rowOff>
    </xdr:from>
    <xdr:to>
      <xdr:col>9</xdr:col>
      <xdr:colOff>514350</xdr:colOff>
      <xdr:row>1</xdr:row>
      <xdr:rowOff>219075</xdr:rowOff>
    </xdr:to>
    <xdr:pic>
      <xdr:nvPicPr>
        <xdr:cNvPr id="1" name="Image 1" descr="C:\Users\USER\AppData\Local\Temp\logo université Constantine 1_corrigé-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0"/>
          <a:ext cx="1809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Z70"/>
  <sheetViews>
    <sheetView view="pageBreakPreview" zoomScale="50" zoomScaleNormal="50" zoomScaleSheetLayoutView="50" zoomScalePageLayoutView="0" workbookViewId="0" topLeftCell="A4">
      <selection activeCell="X12" sqref="X12:X60"/>
    </sheetView>
  </sheetViews>
  <sheetFormatPr defaultColWidth="11.421875" defaultRowHeight="12.75"/>
  <cols>
    <col min="1" max="1" width="5.140625" style="13" customWidth="1"/>
    <col min="2" max="2" width="6.00390625" style="13" customWidth="1"/>
    <col min="3" max="3" width="36.140625" style="13" customWidth="1"/>
    <col min="4" max="4" width="32.8515625" style="13" customWidth="1"/>
    <col min="5" max="5" width="10.140625" style="13" customWidth="1"/>
    <col min="6" max="6" width="5.421875" style="13" customWidth="1"/>
    <col min="7" max="7" width="9.7109375" style="13" customWidth="1"/>
    <col min="8" max="8" width="5.00390625" style="13" customWidth="1"/>
    <col min="9" max="9" width="14.28125" style="13" customWidth="1"/>
    <col min="10" max="10" width="5.28125" style="13" customWidth="1"/>
    <col min="11" max="11" width="10.7109375" style="13" customWidth="1"/>
    <col min="12" max="12" width="6.140625" style="13" customWidth="1"/>
    <col min="13" max="13" width="10.28125" style="13" customWidth="1"/>
    <col min="14" max="14" width="5.140625" style="13" customWidth="1"/>
    <col min="15" max="15" width="10.28125" style="13" customWidth="1"/>
    <col min="16" max="16" width="6.00390625" style="13" customWidth="1"/>
    <col min="17" max="17" width="13.8515625" style="13" customWidth="1"/>
    <col min="18" max="18" width="5.421875" style="13" customWidth="1"/>
    <col min="19" max="19" width="11.28125" style="13" customWidth="1"/>
    <col min="20" max="20" width="5.421875" style="13" customWidth="1"/>
    <col min="21" max="21" width="11.7109375" style="13" customWidth="1"/>
    <col min="22" max="22" width="5.140625" style="13" customWidth="1"/>
    <col min="23" max="23" width="13.140625" style="13" customWidth="1"/>
    <col min="24" max="24" width="11.8515625" style="13" customWidth="1"/>
    <col min="25" max="25" width="7.421875" style="13" customWidth="1"/>
    <col min="26" max="26" width="13.140625" style="73" customWidth="1"/>
    <col min="27" max="27" width="2.8515625" style="13" customWidth="1"/>
    <col min="28" max="16384" width="11.421875" style="13" customWidth="1"/>
  </cols>
  <sheetData>
    <row r="1" spans="3:8" ht="17.25">
      <c r="C1" s="14" t="s">
        <v>79</v>
      </c>
      <c r="D1" s="15"/>
      <c r="E1" s="15"/>
      <c r="F1" s="15"/>
      <c r="G1" s="15"/>
      <c r="H1" s="15"/>
    </row>
    <row r="2" spans="3:8" ht="17.25">
      <c r="C2" s="14" t="s">
        <v>82</v>
      </c>
      <c r="D2" s="15"/>
      <c r="E2" s="15"/>
      <c r="F2" s="15"/>
      <c r="G2" s="15"/>
      <c r="H2" s="15"/>
    </row>
    <row r="3" spans="3:8" ht="17.25">
      <c r="C3" s="14" t="s">
        <v>81</v>
      </c>
      <c r="D3" s="15"/>
      <c r="E3" s="15"/>
      <c r="F3" s="15"/>
      <c r="G3" s="15"/>
      <c r="H3" s="15"/>
    </row>
    <row r="4" spans="3:8" ht="18">
      <c r="C4" s="16"/>
      <c r="D4" s="16"/>
      <c r="E4" s="16"/>
      <c r="F4" s="16"/>
      <c r="G4" s="16"/>
      <c r="H4" s="16"/>
    </row>
    <row r="5" spans="3:8" ht="18">
      <c r="C5" s="16"/>
      <c r="D5" s="16"/>
      <c r="E5" s="14" t="s">
        <v>78</v>
      </c>
      <c r="F5" s="14"/>
      <c r="G5" s="16"/>
      <c r="H5" s="16"/>
    </row>
    <row r="6" spans="2:8" ht="18">
      <c r="B6" s="17"/>
      <c r="C6" s="16"/>
      <c r="D6" s="16"/>
      <c r="E6" s="14" t="s">
        <v>489</v>
      </c>
      <c r="F6" s="16"/>
      <c r="G6" s="16"/>
      <c r="H6" s="16"/>
    </row>
    <row r="7" spans="2:8" ht="18">
      <c r="B7" s="17"/>
      <c r="C7" s="16"/>
      <c r="D7" s="16"/>
      <c r="E7" s="14" t="s">
        <v>116</v>
      </c>
      <c r="F7" s="16"/>
      <c r="G7" s="16"/>
      <c r="H7" s="16"/>
    </row>
    <row r="9" ht="13.5" thickBot="1"/>
    <row r="10" spans="5:25" ht="24.75" customHeight="1" thickBot="1">
      <c r="E10" s="628" t="s">
        <v>41</v>
      </c>
      <c r="F10" s="629"/>
      <c r="G10" s="629"/>
      <c r="H10" s="629"/>
      <c r="I10" s="629"/>
      <c r="J10" s="629"/>
      <c r="K10" s="629"/>
      <c r="L10" s="630"/>
      <c r="M10" s="628" t="s">
        <v>42</v>
      </c>
      <c r="N10" s="629"/>
      <c r="O10" s="629"/>
      <c r="P10" s="630"/>
      <c r="Q10" s="628" t="s">
        <v>43</v>
      </c>
      <c r="R10" s="629"/>
      <c r="S10" s="629"/>
      <c r="T10" s="629"/>
      <c r="U10" s="629"/>
      <c r="V10" s="630"/>
      <c r="W10" s="628" t="s">
        <v>36</v>
      </c>
      <c r="X10" s="629"/>
      <c r="Y10" s="630"/>
    </row>
    <row r="11" spans="2:25" ht="301.5" customHeight="1" thickBot="1">
      <c r="B11" s="18" t="s">
        <v>4</v>
      </c>
      <c r="C11" s="19" t="s">
        <v>162</v>
      </c>
      <c r="D11" s="74" t="s">
        <v>163</v>
      </c>
      <c r="E11" s="454" t="s">
        <v>55</v>
      </c>
      <c r="F11" s="455" t="s">
        <v>99</v>
      </c>
      <c r="G11" s="456" t="s">
        <v>54</v>
      </c>
      <c r="H11" s="456" t="s">
        <v>27</v>
      </c>
      <c r="I11" s="503" t="s">
        <v>117</v>
      </c>
      <c r="J11" s="465" t="s">
        <v>99</v>
      </c>
      <c r="K11" s="504" t="s">
        <v>31</v>
      </c>
      <c r="L11" s="505" t="s">
        <v>75</v>
      </c>
      <c r="M11" s="506" t="s">
        <v>40</v>
      </c>
      <c r="N11" s="457" t="s">
        <v>30</v>
      </c>
      <c r="O11" s="504" t="s">
        <v>32</v>
      </c>
      <c r="P11" s="505" t="s">
        <v>76</v>
      </c>
      <c r="Q11" s="454" t="s">
        <v>56</v>
      </c>
      <c r="R11" s="456" t="s">
        <v>100</v>
      </c>
      <c r="S11" s="503" t="s">
        <v>26</v>
      </c>
      <c r="T11" s="507" t="s">
        <v>100</v>
      </c>
      <c r="U11" s="508" t="s">
        <v>33</v>
      </c>
      <c r="V11" s="509" t="s">
        <v>77</v>
      </c>
      <c r="W11" s="467" t="s">
        <v>5</v>
      </c>
      <c r="X11" s="467" t="s">
        <v>89</v>
      </c>
      <c r="Y11" s="43" t="s">
        <v>6</v>
      </c>
    </row>
    <row r="12" spans="2:26" ht="21">
      <c r="B12" s="21">
        <v>15</v>
      </c>
      <c r="C12" s="92" t="s">
        <v>261</v>
      </c>
      <c r="D12" s="2" t="s">
        <v>106</v>
      </c>
      <c r="E12" s="45">
        <v>44.625</v>
      </c>
      <c r="F12" s="46">
        <v>8</v>
      </c>
      <c r="G12" s="47">
        <v>22.75</v>
      </c>
      <c r="H12" s="46">
        <v>6</v>
      </c>
      <c r="I12" s="263">
        <v>23.75</v>
      </c>
      <c r="J12" s="246">
        <v>0</v>
      </c>
      <c r="K12" s="49">
        <f aca="true" t="shared" si="0" ref="K12:K43">((E12+G12+I12)/8)*3</f>
        <v>34.171875</v>
      </c>
      <c r="L12" s="75">
        <v>22</v>
      </c>
      <c r="M12" s="45">
        <v>31.333333333333332</v>
      </c>
      <c r="N12" s="48">
        <v>4</v>
      </c>
      <c r="O12" s="49">
        <f aca="true" t="shared" si="1" ref="O12:P14">M12</f>
        <v>31.333333333333332</v>
      </c>
      <c r="P12" s="75">
        <f t="shared" si="1"/>
        <v>4</v>
      </c>
      <c r="Q12" s="76">
        <v>13</v>
      </c>
      <c r="R12" s="46">
        <v>2</v>
      </c>
      <c r="S12" s="47">
        <v>12</v>
      </c>
      <c r="T12" s="48">
        <v>2</v>
      </c>
      <c r="U12" s="49">
        <f aca="true" t="shared" si="2" ref="U12:U43">(Q12+S12)/2</f>
        <v>12.5</v>
      </c>
      <c r="V12" s="75">
        <f aca="true" t="shared" si="3" ref="V12:V43">R12+T12</f>
        <v>4</v>
      </c>
      <c r="W12" s="181">
        <f aca="true" t="shared" si="4" ref="W12:W43">U12+O12+K12</f>
        <v>78.00520833333333</v>
      </c>
      <c r="X12" s="178">
        <f aca="true" t="shared" si="5" ref="X12:X43">W12/6</f>
        <v>13.000868055555555</v>
      </c>
      <c r="Y12" s="90">
        <v>30</v>
      </c>
      <c r="Z12" s="88" t="s">
        <v>164</v>
      </c>
    </row>
    <row r="13" spans="2:26" ht="21">
      <c r="B13" s="4">
        <v>42</v>
      </c>
      <c r="C13" s="93" t="s">
        <v>264</v>
      </c>
      <c r="D13" s="3" t="s">
        <v>265</v>
      </c>
      <c r="E13" s="235">
        <v>21</v>
      </c>
      <c r="F13" s="236">
        <v>0</v>
      </c>
      <c r="G13" s="53">
        <v>23.25</v>
      </c>
      <c r="H13" s="52">
        <v>6</v>
      </c>
      <c r="I13" s="264">
        <v>19.5</v>
      </c>
      <c r="J13" s="241">
        <v>0</v>
      </c>
      <c r="K13" s="58">
        <f t="shared" si="0"/>
        <v>23.90625</v>
      </c>
      <c r="L13" s="77">
        <f>(F13+H13+J13)</f>
        <v>6</v>
      </c>
      <c r="M13" s="51">
        <v>20.833333333333332</v>
      </c>
      <c r="N13" s="56">
        <v>4</v>
      </c>
      <c r="O13" s="55">
        <f t="shared" si="1"/>
        <v>20.833333333333332</v>
      </c>
      <c r="P13" s="78">
        <f t="shared" si="1"/>
        <v>4</v>
      </c>
      <c r="Q13" s="79">
        <v>17.5</v>
      </c>
      <c r="R13" s="52">
        <v>2</v>
      </c>
      <c r="S13" s="51">
        <v>13</v>
      </c>
      <c r="T13" s="56">
        <v>2</v>
      </c>
      <c r="U13" s="55">
        <f t="shared" si="2"/>
        <v>15.25</v>
      </c>
      <c r="V13" s="78">
        <f t="shared" si="3"/>
        <v>4</v>
      </c>
      <c r="W13" s="182">
        <f t="shared" si="4"/>
        <v>59.98958333333333</v>
      </c>
      <c r="X13" s="179">
        <f t="shared" si="5"/>
        <v>9.998263888888888</v>
      </c>
      <c r="Y13" s="91">
        <v>30</v>
      </c>
      <c r="Z13" s="89" t="s">
        <v>164</v>
      </c>
    </row>
    <row r="14" spans="2:26" ht="21">
      <c r="B14" s="4">
        <v>16</v>
      </c>
      <c r="C14" s="93" t="s">
        <v>262</v>
      </c>
      <c r="D14" s="3" t="s">
        <v>263</v>
      </c>
      <c r="E14" s="235">
        <v>28.875</v>
      </c>
      <c r="F14" s="236">
        <v>0</v>
      </c>
      <c r="G14" s="53">
        <v>23.75</v>
      </c>
      <c r="H14" s="52">
        <v>6</v>
      </c>
      <c r="I14" s="80">
        <v>38.5</v>
      </c>
      <c r="J14" s="56">
        <v>8</v>
      </c>
      <c r="K14" s="55">
        <f t="shared" si="0"/>
        <v>34.171875</v>
      </c>
      <c r="L14" s="78">
        <v>22</v>
      </c>
      <c r="M14" s="51">
        <v>27.666666666666668</v>
      </c>
      <c r="N14" s="56">
        <v>4</v>
      </c>
      <c r="O14" s="55">
        <f t="shared" si="1"/>
        <v>27.666666666666668</v>
      </c>
      <c r="P14" s="78">
        <f t="shared" si="1"/>
        <v>4</v>
      </c>
      <c r="Q14" s="79">
        <v>14.5</v>
      </c>
      <c r="R14" s="52">
        <v>2</v>
      </c>
      <c r="S14" s="53">
        <v>17</v>
      </c>
      <c r="T14" s="56">
        <v>2</v>
      </c>
      <c r="U14" s="55">
        <f t="shared" si="2"/>
        <v>15.75</v>
      </c>
      <c r="V14" s="78">
        <f t="shared" si="3"/>
        <v>4</v>
      </c>
      <c r="W14" s="182">
        <f t="shared" si="4"/>
        <v>77.58854166666667</v>
      </c>
      <c r="X14" s="179">
        <f t="shared" si="5"/>
        <v>12.931423611111112</v>
      </c>
      <c r="Y14" s="91">
        <v>30</v>
      </c>
      <c r="Z14" s="89" t="s">
        <v>164</v>
      </c>
    </row>
    <row r="15" spans="2:26" ht="21">
      <c r="B15" s="4">
        <v>48</v>
      </c>
      <c r="C15" s="93" t="s">
        <v>330</v>
      </c>
      <c r="D15" s="3" t="s">
        <v>8</v>
      </c>
      <c r="E15" s="580" t="s">
        <v>490</v>
      </c>
      <c r="F15" s="52"/>
      <c r="G15" s="196" t="s">
        <v>490</v>
      </c>
      <c r="H15" s="52"/>
      <c r="I15" s="196" t="s">
        <v>490</v>
      </c>
      <c r="J15" s="56"/>
      <c r="K15" s="584" t="e">
        <f t="shared" si="0"/>
        <v>#VALUE!</v>
      </c>
      <c r="L15" s="78"/>
      <c r="M15" s="580" t="s">
        <v>490</v>
      </c>
      <c r="N15" s="54"/>
      <c r="O15" s="584" t="e">
        <v>#VALUE!</v>
      </c>
      <c r="P15" s="78"/>
      <c r="Q15" s="586" t="s">
        <v>490</v>
      </c>
      <c r="R15" s="52"/>
      <c r="S15" s="588" t="s">
        <v>490</v>
      </c>
      <c r="T15" s="56"/>
      <c r="U15" s="55" t="e">
        <f t="shared" si="2"/>
        <v>#VALUE!</v>
      </c>
      <c r="V15" s="78">
        <f t="shared" si="3"/>
        <v>0</v>
      </c>
      <c r="W15" s="182" t="e">
        <f t="shared" si="4"/>
        <v>#VALUE!</v>
      </c>
      <c r="X15" s="179" t="e">
        <f t="shared" si="5"/>
        <v>#VALUE!</v>
      </c>
      <c r="Y15" s="501">
        <f>L15+P15+V15</f>
        <v>0</v>
      </c>
      <c r="Z15" s="89"/>
    </row>
    <row r="16" spans="2:26" ht="21">
      <c r="B16" s="4">
        <v>37</v>
      </c>
      <c r="C16" s="93" t="s">
        <v>266</v>
      </c>
      <c r="D16" s="3" t="s">
        <v>267</v>
      </c>
      <c r="E16" s="235">
        <v>27</v>
      </c>
      <c r="F16" s="236">
        <v>0</v>
      </c>
      <c r="G16" s="53">
        <v>22.25</v>
      </c>
      <c r="H16" s="52">
        <v>6</v>
      </c>
      <c r="I16" s="264">
        <v>29.75</v>
      </c>
      <c r="J16" s="241">
        <v>0</v>
      </c>
      <c r="K16" s="58">
        <f t="shared" si="0"/>
        <v>29.625</v>
      </c>
      <c r="L16" s="77">
        <f>(F16+H16+J16)</f>
        <v>6</v>
      </c>
      <c r="M16" s="235">
        <v>19.833333333333332</v>
      </c>
      <c r="N16" s="241">
        <v>0</v>
      </c>
      <c r="O16" s="58">
        <f aca="true" t="shared" si="6" ref="O16:O60">M16</f>
        <v>19.833333333333332</v>
      </c>
      <c r="P16" s="77">
        <f aca="true" t="shared" si="7" ref="P16:P60">N16</f>
        <v>0</v>
      </c>
      <c r="Q16" s="79">
        <v>14.5</v>
      </c>
      <c r="R16" s="52">
        <v>2</v>
      </c>
      <c r="S16" s="53">
        <v>13</v>
      </c>
      <c r="T16" s="56">
        <v>2</v>
      </c>
      <c r="U16" s="55">
        <f t="shared" si="2"/>
        <v>13.75</v>
      </c>
      <c r="V16" s="78">
        <f t="shared" si="3"/>
        <v>4</v>
      </c>
      <c r="W16" s="182">
        <f t="shared" si="4"/>
        <v>63.20833333333333</v>
      </c>
      <c r="X16" s="179">
        <f t="shared" si="5"/>
        <v>10.534722222222221</v>
      </c>
      <c r="Y16" s="91">
        <v>30</v>
      </c>
      <c r="Z16" s="89" t="s">
        <v>164</v>
      </c>
    </row>
    <row r="17" spans="2:26" ht="21">
      <c r="B17" s="4">
        <v>49</v>
      </c>
      <c r="C17" s="93" t="s">
        <v>331</v>
      </c>
      <c r="D17" s="3" t="s">
        <v>268</v>
      </c>
      <c r="E17" s="51">
        <v>30.375</v>
      </c>
      <c r="F17" s="52">
        <v>8</v>
      </c>
      <c r="G17" s="53">
        <v>26.25</v>
      </c>
      <c r="H17" s="52">
        <v>6</v>
      </c>
      <c r="I17" s="264">
        <v>22.75</v>
      </c>
      <c r="J17" s="241">
        <v>0</v>
      </c>
      <c r="K17" s="58">
        <f t="shared" si="0"/>
        <v>29.765625</v>
      </c>
      <c r="L17" s="77">
        <f>(F17+H17+J17)</f>
        <v>14</v>
      </c>
      <c r="M17" s="51">
        <v>27.84</v>
      </c>
      <c r="N17" s="56">
        <v>4</v>
      </c>
      <c r="O17" s="55">
        <f t="shared" si="6"/>
        <v>27.84</v>
      </c>
      <c r="P17" s="78">
        <f t="shared" si="7"/>
        <v>4</v>
      </c>
      <c r="Q17" s="585" t="s">
        <v>512</v>
      </c>
      <c r="R17" s="587"/>
      <c r="S17" s="53">
        <v>10.5</v>
      </c>
      <c r="T17" s="56">
        <v>2</v>
      </c>
      <c r="U17" s="55" t="e">
        <f t="shared" si="2"/>
        <v>#VALUE!</v>
      </c>
      <c r="V17" s="78">
        <f t="shared" si="3"/>
        <v>2</v>
      </c>
      <c r="W17" s="182" t="e">
        <f t="shared" si="4"/>
        <v>#VALUE!</v>
      </c>
      <c r="X17" s="179" t="e">
        <f t="shared" si="5"/>
        <v>#VALUE!</v>
      </c>
      <c r="Y17" s="501">
        <f>L17+P17+V17</f>
        <v>20</v>
      </c>
      <c r="Z17" s="89"/>
    </row>
    <row r="18" spans="2:26" ht="21">
      <c r="B18" s="4">
        <v>7</v>
      </c>
      <c r="C18" s="93" t="s">
        <v>269</v>
      </c>
      <c r="D18" s="3" t="s">
        <v>135</v>
      </c>
      <c r="E18" s="51">
        <v>36.75</v>
      </c>
      <c r="F18" s="52">
        <v>8</v>
      </c>
      <c r="G18" s="53">
        <v>26.75</v>
      </c>
      <c r="H18" s="52">
        <v>6</v>
      </c>
      <c r="I18" s="80">
        <v>45.5</v>
      </c>
      <c r="J18" s="56">
        <v>8</v>
      </c>
      <c r="K18" s="55">
        <f t="shared" si="0"/>
        <v>40.875</v>
      </c>
      <c r="L18" s="78">
        <f>(F18+H18+J18)</f>
        <v>22</v>
      </c>
      <c r="M18" s="51">
        <v>25.833333333333332</v>
      </c>
      <c r="N18" s="56">
        <v>4</v>
      </c>
      <c r="O18" s="55">
        <f t="shared" si="6"/>
        <v>25.833333333333332</v>
      </c>
      <c r="P18" s="78">
        <f t="shared" si="7"/>
        <v>4</v>
      </c>
      <c r="Q18" s="79">
        <v>14.5</v>
      </c>
      <c r="R18" s="52">
        <v>2</v>
      </c>
      <c r="S18" s="53">
        <v>20</v>
      </c>
      <c r="T18" s="56">
        <v>2</v>
      </c>
      <c r="U18" s="55">
        <f t="shared" si="2"/>
        <v>17.25</v>
      </c>
      <c r="V18" s="78">
        <f t="shared" si="3"/>
        <v>4</v>
      </c>
      <c r="W18" s="182">
        <f t="shared" si="4"/>
        <v>83.95833333333333</v>
      </c>
      <c r="X18" s="179">
        <f t="shared" si="5"/>
        <v>13.993055555555555</v>
      </c>
      <c r="Y18" s="91">
        <f>L18+P18+V18</f>
        <v>30</v>
      </c>
      <c r="Z18" s="89" t="s">
        <v>164</v>
      </c>
    </row>
    <row r="19" spans="2:26" ht="21">
      <c r="B19" s="4">
        <v>18</v>
      </c>
      <c r="C19" s="93" t="s">
        <v>270</v>
      </c>
      <c r="D19" s="3" t="s">
        <v>271</v>
      </c>
      <c r="E19" s="235">
        <v>25.875</v>
      </c>
      <c r="F19" s="236">
        <v>0</v>
      </c>
      <c r="G19" s="53">
        <v>26.75</v>
      </c>
      <c r="H19" s="52">
        <v>6</v>
      </c>
      <c r="I19" s="264">
        <v>29.25</v>
      </c>
      <c r="J19" s="241">
        <v>0</v>
      </c>
      <c r="K19" s="55">
        <f t="shared" si="0"/>
        <v>30.703125</v>
      </c>
      <c r="L19" s="78">
        <v>22</v>
      </c>
      <c r="M19" s="51">
        <v>28.666666666666668</v>
      </c>
      <c r="N19" s="56">
        <v>4</v>
      </c>
      <c r="O19" s="55">
        <f t="shared" si="6"/>
        <v>28.666666666666668</v>
      </c>
      <c r="P19" s="78">
        <f t="shared" si="7"/>
        <v>4</v>
      </c>
      <c r="Q19" s="79">
        <v>18</v>
      </c>
      <c r="R19" s="52">
        <v>2</v>
      </c>
      <c r="S19" s="53">
        <v>15</v>
      </c>
      <c r="T19" s="56">
        <v>2</v>
      </c>
      <c r="U19" s="55">
        <f t="shared" si="2"/>
        <v>16.5</v>
      </c>
      <c r="V19" s="78">
        <f t="shared" si="3"/>
        <v>4</v>
      </c>
      <c r="W19" s="182">
        <f t="shared" si="4"/>
        <v>75.86979166666667</v>
      </c>
      <c r="X19" s="179">
        <f t="shared" si="5"/>
        <v>12.644965277777779</v>
      </c>
      <c r="Y19" s="91">
        <v>30</v>
      </c>
      <c r="Z19" s="89" t="s">
        <v>164</v>
      </c>
    </row>
    <row r="20" spans="2:26" ht="21">
      <c r="B20" s="4">
        <v>19</v>
      </c>
      <c r="C20" s="93" t="s">
        <v>272</v>
      </c>
      <c r="D20" s="3" t="s">
        <v>153</v>
      </c>
      <c r="E20" s="235">
        <v>25.875</v>
      </c>
      <c r="F20" s="236">
        <v>0</v>
      </c>
      <c r="G20" s="53">
        <v>25</v>
      </c>
      <c r="H20" s="52">
        <v>6</v>
      </c>
      <c r="I20" s="80">
        <v>36.75</v>
      </c>
      <c r="J20" s="56">
        <v>8</v>
      </c>
      <c r="K20" s="55">
        <f t="shared" si="0"/>
        <v>32.859375</v>
      </c>
      <c r="L20" s="78">
        <v>22</v>
      </c>
      <c r="M20" s="51">
        <v>25.5</v>
      </c>
      <c r="N20" s="56">
        <v>4</v>
      </c>
      <c r="O20" s="55">
        <f t="shared" si="6"/>
        <v>25.5</v>
      </c>
      <c r="P20" s="78">
        <f t="shared" si="7"/>
        <v>4</v>
      </c>
      <c r="Q20" s="79">
        <v>15.5</v>
      </c>
      <c r="R20" s="52">
        <v>2</v>
      </c>
      <c r="S20" s="53">
        <v>18</v>
      </c>
      <c r="T20" s="56">
        <v>2</v>
      </c>
      <c r="U20" s="55">
        <f t="shared" si="2"/>
        <v>16.75</v>
      </c>
      <c r="V20" s="78">
        <f t="shared" si="3"/>
        <v>4</v>
      </c>
      <c r="W20" s="182">
        <f t="shared" si="4"/>
        <v>75.109375</v>
      </c>
      <c r="X20" s="179">
        <f t="shared" si="5"/>
        <v>12.518229166666666</v>
      </c>
      <c r="Y20" s="91">
        <v>30</v>
      </c>
      <c r="Z20" s="89" t="s">
        <v>164</v>
      </c>
    </row>
    <row r="21" spans="2:26" ht="21">
      <c r="B21" s="4">
        <v>36</v>
      </c>
      <c r="C21" s="93" t="s">
        <v>273</v>
      </c>
      <c r="D21" s="3" t="s">
        <v>268</v>
      </c>
      <c r="E21" s="235">
        <v>22.5</v>
      </c>
      <c r="F21" s="236">
        <v>0</v>
      </c>
      <c r="G21" s="53">
        <v>22</v>
      </c>
      <c r="H21" s="52">
        <v>6</v>
      </c>
      <c r="I21" s="264">
        <v>28.25</v>
      </c>
      <c r="J21" s="241">
        <v>0</v>
      </c>
      <c r="K21" s="58">
        <f t="shared" si="0"/>
        <v>27.28125</v>
      </c>
      <c r="L21" s="77">
        <f>(F21+H21+J21)</f>
        <v>6</v>
      </c>
      <c r="M21" s="51">
        <v>21.5</v>
      </c>
      <c r="N21" s="56">
        <v>4</v>
      </c>
      <c r="O21" s="55">
        <f t="shared" si="6"/>
        <v>21.5</v>
      </c>
      <c r="P21" s="78">
        <f t="shared" si="7"/>
        <v>4</v>
      </c>
      <c r="Q21" s="79">
        <v>15</v>
      </c>
      <c r="R21" s="52">
        <v>2</v>
      </c>
      <c r="S21" s="53">
        <v>14</v>
      </c>
      <c r="T21" s="56">
        <v>2</v>
      </c>
      <c r="U21" s="55">
        <f t="shared" si="2"/>
        <v>14.5</v>
      </c>
      <c r="V21" s="78">
        <f t="shared" si="3"/>
        <v>4</v>
      </c>
      <c r="W21" s="182">
        <f t="shared" si="4"/>
        <v>63.28125</v>
      </c>
      <c r="X21" s="179">
        <f t="shared" si="5"/>
        <v>10.546875</v>
      </c>
      <c r="Y21" s="91">
        <v>30</v>
      </c>
      <c r="Z21" s="89" t="s">
        <v>164</v>
      </c>
    </row>
    <row r="22" spans="2:26" ht="21">
      <c r="B22" s="4">
        <v>1</v>
      </c>
      <c r="C22" s="93" t="s">
        <v>274</v>
      </c>
      <c r="D22" s="3" t="s">
        <v>275</v>
      </c>
      <c r="E22" s="51">
        <v>32.625</v>
      </c>
      <c r="F22" s="52">
        <v>8</v>
      </c>
      <c r="G22" s="53">
        <v>24.75</v>
      </c>
      <c r="H22" s="52">
        <v>6</v>
      </c>
      <c r="I22" s="80">
        <v>45</v>
      </c>
      <c r="J22" s="56">
        <v>8</v>
      </c>
      <c r="K22" s="55">
        <f t="shared" si="0"/>
        <v>38.390625</v>
      </c>
      <c r="L22" s="78">
        <f>(F22+H22+J22)</f>
        <v>22</v>
      </c>
      <c r="M22" s="51">
        <v>36.833333333333336</v>
      </c>
      <c r="N22" s="56">
        <v>4</v>
      </c>
      <c r="O22" s="55">
        <f t="shared" si="6"/>
        <v>36.833333333333336</v>
      </c>
      <c r="P22" s="78">
        <f t="shared" si="7"/>
        <v>4</v>
      </c>
      <c r="Q22" s="79">
        <v>19.75</v>
      </c>
      <c r="R22" s="52">
        <v>2</v>
      </c>
      <c r="S22" s="53">
        <v>16</v>
      </c>
      <c r="T22" s="56">
        <v>2</v>
      </c>
      <c r="U22" s="55">
        <f t="shared" si="2"/>
        <v>17.875</v>
      </c>
      <c r="V22" s="78">
        <f t="shared" si="3"/>
        <v>4</v>
      </c>
      <c r="W22" s="182">
        <f t="shared" si="4"/>
        <v>93.09895833333334</v>
      </c>
      <c r="X22" s="179">
        <f t="shared" si="5"/>
        <v>15.516493055555557</v>
      </c>
      <c r="Y22" s="91">
        <f>L22+P22+V22</f>
        <v>30</v>
      </c>
      <c r="Z22" s="89" t="s">
        <v>164</v>
      </c>
    </row>
    <row r="23" spans="2:26" ht="21">
      <c r="B23" s="4">
        <v>46</v>
      </c>
      <c r="C23" s="93" t="s">
        <v>276</v>
      </c>
      <c r="D23" s="3" t="s">
        <v>133</v>
      </c>
      <c r="E23" s="235">
        <v>20.25</v>
      </c>
      <c r="F23" s="236">
        <v>0</v>
      </c>
      <c r="G23" s="239">
        <v>17.75</v>
      </c>
      <c r="H23" s="236">
        <v>0</v>
      </c>
      <c r="I23" s="264">
        <v>22.25</v>
      </c>
      <c r="J23" s="241">
        <v>0</v>
      </c>
      <c r="K23" s="58">
        <f t="shared" si="0"/>
        <v>22.59375</v>
      </c>
      <c r="L23" s="77">
        <f>(F23+H23+J23)</f>
        <v>0</v>
      </c>
      <c r="M23" s="235">
        <v>14.166666666666666</v>
      </c>
      <c r="N23" s="241">
        <v>0</v>
      </c>
      <c r="O23" s="58">
        <f t="shared" si="6"/>
        <v>14.166666666666666</v>
      </c>
      <c r="P23" s="77">
        <f t="shared" si="7"/>
        <v>0</v>
      </c>
      <c r="Q23" s="79">
        <v>14.5</v>
      </c>
      <c r="R23" s="52">
        <v>2</v>
      </c>
      <c r="S23" s="53">
        <v>12</v>
      </c>
      <c r="T23" s="56">
        <v>2</v>
      </c>
      <c r="U23" s="55">
        <f t="shared" si="2"/>
        <v>13.25</v>
      </c>
      <c r="V23" s="78">
        <f t="shared" si="3"/>
        <v>4</v>
      </c>
      <c r="W23" s="182">
        <f t="shared" si="4"/>
        <v>50.010416666666664</v>
      </c>
      <c r="X23" s="500">
        <f t="shared" si="5"/>
        <v>8.335069444444445</v>
      </c>
      <c r="Y23" s="501">
        <f>L23+P23+V23</f>
        <v>4</v>
      </c>
      <c r="Z23" s="89" t="s">
        <v>165</v>
      </c>
    </row>
    <row r="24" spans="2:26" ht="21">
      <c r="B24" s="4">
        <v>12</v>
      </c>
      <c r="C24" s="93" t="s">
        <v>332</v>
      </c>
      <c r="D24" s="3" t="s">
        <v>277</v>
      </c>
      <c r="E24" s="51">
        <v>36.375</v>
      </c>
      <c r="F24" s="52">
        <v>8</v>
      </c>
      <c r="G24" s="53">
        <v>26.25</v>
      </c>
      <c r="H24" s="52">
        <v>6</v>
      </c>
      <c r="I24" s="80">
        <v>33.5</v>
      </c>
      <c r="J24" s="56">
        <v>8</v>
      </c>
      <c r="K24" s="55">
        <f t="shared" si="0"/>
        <v>36.046875</v>
      </c>
      <c r="L24" s="78">
        <f>(F24+H24+J24)</f>
        <v>22</v>
      </c>
      <c r="M24" s="51">
        <v>29.5</v>
      </c>
      <c r="N24" s="56">
        <v>4</v>
      </c>
      <c r="O24" s="55">
        <f t="shared" si="6"/>
        <v>29.5</v>
      </c>
      <c r="P24" s="78">
        <f t="shared" si="7"/>
        <v>4</v>
      </c>
      <c r="Q24" s="79">
        <v>15</v>
      </c>
      <c r="R24" s="52">
        <v>2</v>
      </c>
      <c r="S24" s="53">
        <v>16.5</v>
      </c>
      <c r="T24" s="56">
        <v>2</v>
      </c>
      <c r="U24" s="55">
        <f t="shared" si="2"/>
        <v>15.75</v>
      </c>
      <c r="V24" s="78">
        <f t="shared" si="3"/>
        <v>4</v>
      </c>
      <c r="W24" s="182">
        <f t="shared" si="4"/>
        <v>81.296875</v>
      </c>
      <c r="X24" s="179">
        <f t="shared" si="5"/>
        <v>13.549479166666666</v>
      </c>
      <c r="Y24" s="91">
        <v>30</v>
      </c>
      <c r="Z24" s="89" t="s">
        <v>164</v>
      </c>
    </row>
    <row r="25" spans="2:26" ht="21">
      <c r="B25" s="4">
        <v>24</v>
      </c>
      <c r="C25" s="93" t="s">
        <v>278</v>
      </c>
      <c r="D25" s="3" t="s">
        <v>23</v>
      </c>
      <c r="E25" s="235">
        <v>25.5</v>
      </c>
      <c r="F25" s="236">
        <v>0</v>
      </c>
      <c r="G25" s="53">
        <v>22</v>
      </c>
      <c r="H25" s="52">
        <v>6</v>
      </c>
      <c r="I25" s="264">
        <v>28.5</v>
      </c>
      <c r="J25" s="241">
        <v>0</v>
      </c>
      <c r="K25" s="58">
        <f t="shared" si="0"/>
        <v>28.5</v>
      </c>
      <c r="L25" s="77">
        <f>(F25+H25+J25)</f>
        <v>6</v>
      </c>
      <c r="M25" s="51">
        <v>26.666666666666668</v>
      </c>
      <c r="N25" s="56">
        <v>4</v>
      </c>
      <c r="O25" s="55">
        <f t="shared" si="6"/>
        <v>26.666666666666668</v>
      </c>
      <c r="P25" s="78">
        <f t="shared" si="7"/>
        <v>4</v>
      </c>
      <c r="Q25" s="79">
        <v>17</v>
      </c>
      <c r="R25" s="52">
        <v>2</v>
      </c>
      <c r="S25" s="53">
        <v>15</v>
      </c>
      <c r="T25" s="56">
        <v>2</v>
      </c>
      <c r="U25" s="55">
        <f t="shared" si="2"/>
        <v>16</v>
      </c>
      <c r="V25" s="78">
        <f t="shared" si="3"/>
        <v>4</v>
      </c>
      <c r="W25" s="182">
        <f t="shared" si="4"/>
        <v>71.16666666666667</v>
      </c>
      <c r="X25" s="179">
        <f t="shared" si="5"/>
        <v>11.861111111111112</v>
      </c>
      <c r="Y25" s="91">
        <v>30</v>
      </c>
      <c r="Z25" s="89" t="s">
        <v>164</v>
      </c>
    </row>
    <row r="26" spans="2:26" ht="21">
      <c r="B26" s="4">
        <v>22</v>
      </c>
      <c r="C26" s="93" t="s">
        <v>279</v>
      </c>
      <c r="D26" s="3" t="s">
        <v>280</v>
      </c>
      <c r="E26" s="235">
        <v>27</v>
      </c>
      <c r="F26" s="236">
        <v>0</v>
      </c>
      <c r="G26" s="53">
        <v>25.75</v>
      </c>
      <c r="H26" s="52">
        <v>6</v>
      </c>
      <c r="I26" s="80">
        <v>34.75</v>
      </c>
      <c r="J26" s="56">
        <v>8</v>
      </c>
      <c r="K26" s="55">
        <f t="shared" si="0"/>
        <v>32.8125</v>
      </c>
      <c r="L26" s="78">
        <v>22</v>
      </c>
      <c r="M26" s="51">
        <v>24.666666666666668</v>
      </c>
      <c r="N26" s="56">
        <v>4</v>
      </c>
      <c r="O26" s="55">
        <f t="shared" si="6"/>
        <v>24.666666666666668</v>
      </c>
      <c r="P26" s="78">
        <f t="shared" si="7"/>
        <v>4</v>
      </c>
      <c r="Q26" s="79">
        <v>16</v>
      </c>
      <c r="R26" s="52">
        <v>2</v>
      </c>
      <c r="S26" s="53">
        <v>12</v>
      </c>
      <c r="T26" s="56">
        <v>2</v>
      </c>
      <c r="U26" s="55">
        <f t="shared" si="2"/>
        <v>14</v>
      </c>
      <c r="V26" s="78">
        <f t="shared" si="3"/>
        <v>4</v>
      </c>
      <c r="W26" s="182">
        <f t="shared" si="4"/>
        <v>71.47916666666667</v>
      </c>
      <c r="X26" s="179">
        <f t="shared" si="5"/>
        <v>11.913194444444445</v>
      </c>
      <c r="Y26" s="91">
        <v>30</v>
      </c>
      <c r="Z26" s="89" t="s">
        <v>164</v>
      </c>
    </row>
    <row r="27" spans="2:26" ht="21">
      <c r="B27" s="4">
        <v>29</v>
      </c>
      <c r="C27" s="93" t="s">
        <v>281</v>
      </c>
      <c r="D27" s="3" t="s">
        <v>282</v>
      </c>
      <c r="E27" s="235">
        <v>25.875</v>
      </c>
      <c r="F27" s="236">
        <v>0</v>
      </c>
      <c r="G27" s="53">
        <v>23.5</v>
      </c>
      <c r="H27" s="52">
        <v>6</v>
      </c>
      <c r="I27" s="80">
        <v>41.75</v>
      </c>
      <c r="J27" s="56">
        <v>8</v>
      </c>
      <c r="K27" s="55">
        <f t="shared" si="0"/>
        <v>34.171875</v>
      </c>
      <c r="L27" s="78">
        <v>22</v>
      </c>
      <c r="M27" s="235">
        <v>16.5</v>
      </c>
      <c r="N27" s="241">
        <v>0</v>
      </c>
      <c r="O27" s="58">
        <f t="shared" si="6"/>
        <v>16.5</v>
      </c>
      <c r="P27" s="77">
        <f t="shared" si="7"/>
        <v>0</v>
      </c>
      <c r="Q27" s="79">
        <v>19.75</v>
      </c>
      <c r="R27" s="52">
        <v>2</v>
      </c>
      <c r="S27" s="53">
        <v>14</v>
      </c>
      <c r="T27" s="56">
        <v>2</v>
      </c>
      <c r="U27" s="55">
        <f t="shared" si="2"/>
        <v>16.875</v>
      </c>
      <c r="V27" s="78">
        <f t="shared" si="3"/>
        <v>4</v>
      </c>
      <c r="W27" s="182">
        <f t="shared" si="4"/>
        <v>67.546875</v>
      </c>
      <c r="X27" s="179">
        <f t="shared" si="5"/>
        <v>11.2578125</v>
      </c>
      <c r="Y27" s="91">
        <v>30</v>
      </c>
      <c r="Z27" s="89" t="s">
        <v>164</v>
      </c>
    </row>
    <row r="28" spans="2:26" ht="21">
      <c r="B28" s="4">
        <v>17</v>
      </c>
      <c r="C28" s="93" t="s">
        <v>283</v>
      </c>
      <c r="D28" s="3" t="s">
        <v>284</v>
      </c>
      <c r="E28" s="235">
        <v>27.75</v>
      </c>
      <c r="F28" s="236">
        <v>0</v>
      </c>
      <c r="G28" s="53">
        <v>21.75</v>
      </c>
      <c r="H28" s="52">
        <v>6</v>
      </c>
      <c r="I28" s="80">
        <v>35.5</v>
      </c>
      <c r="J28" s="56">
        <v>8</v>
      </c>
      <c r="K28" s="55">
        <f t="shared" si="0"/>
        <v>31.875</v>
      </c>
      <c r="L28" s="78">
        <v>22</v>
      </c>
      <c r="M28" s="51">
        <v>29.666666666666668</v>
      </c>
      <c r="N28" s="56">
        <v>4</v>
      </c>
      <c r="O28" s="55">
        <f t="shared" si="6"/>
        <v>29.666666666666668</v>
      </c>
      <c r="P28" s="78">
        <f t="shared" si="7"/>
        <v>4</v>
      </c>
      <c r="Q28" s="79">
        <v>14.5</v>
      </c>
      <c r="R28" s="52">
        <v>2</v>
      </c>
      <c r="S28" s="53">
        <v>17</v>
      </c>
      <c r="T28" s="56">
        <v>2</v>
      </c>
      <c r="U28" s="55">
        <f t="shared" si="2"/>
        <v>15.75</v>
      </c>
      <c r="V28" s="78">
        <f t="shared" si="3"/>
        <v>4</v>
      </c>
      <c r="W28" s="182">
        <f t="shared" si="4"/>
        <v>77.29166666666667</v>
      </c>
      <c r="X28" s="179">
        <f t="shared" si="5"/>
        <v>12.881944444444445</v>
      </c>
      <c r="Y28" s="91">
        <v>30</v>
      </c>
      <c r="Z28" s="89" t="s">
        <v>164</v>
      </c>
    </row>
    <row r="29" spans="2:26" ht="21">
      <c r="B29" s="4">
        <v>30</v>
      </c>
      <c r="C29" s="93" t="s">
        <v>285</v>
      </c>
      <c r="D29" s="3" t="s">
        <v>286</v>
      </c>
      <c r="E29" s="235">
        <v>18</v>
      </c>
      <c r="F29" s="236">
        <v>0</v>
      </c>
      <c r="G29" s="53">
        <v>22.25</v>
      </c>
      <c r="H29" s="52">
        <v>6</v>
      </c>
      <c r="I29" s="264">
        <v>26.25</v>
      </c>
      <c r="J29" s="241">
        <v>0</v>
      </c>
      <c r="K29" s="58">
        <f t="shared" si="0"/>
        <v>24.9375</v>
      </c>
      <c r="L29" s="77">
        <f aca="true" t="shared" si="8" ref="L29:L36">(F29+H29+J29)</f>
        <v>6</v>
      </c>
      <c r="M29" s="51">
        <v>26.666666666666668</v>
      </c>
      <c r="N29" s="56">
        <v>4</v>
      </c>
      <c r="O29" s="55">
        <f t="shared" si="6"/>
        <v>26.666666666666668</v>
      </c>
      <c r="P29" s="78">
        <f t="shared" si="7"/>
        <v>4</v>
      </c>
      <c r="Q29" s="79">
        <v>16.5</v>
      </c>
      <c r="R29" s="52">
        <v>2</v>
      </c>
      <c r="S29" s="53">
        <v>14</v>
      </c>
      <c r="T29" s="56">
        <v>2</v>
      </c>
      <c r="U29" s="55">
        <f t="shared" si="2"/>
        <v>15.25</v>
      </c>
      <c r="V29" s="78">
        <f t="shared" si="3"/>
        <v>4</v>
      </c>
      <c r="W29" s="182">
        <f t="shared" si="4"/>
        <v>66.85416666666667</v>
      </c>
      <c r="X29" s="179">
        <f t="shared" si="5"/>
        <v>11.142361111111112</v>
      </c>
      <c r="Y29" s="91">
        <v>30</v>
      </c>
      <c r="Z29" s="89" t="s">
        <v>164</v>
      </c>
    </row>
    <row r="30" spans="2:26" ht="21">
      <c r="B30" s="4">
        <v>41</v>
      </c>
      <c r="C30" s="93" t="s">
        <v>287</v>
      </c>
      <c r="D30" s="3" t="s">
        <v>203</v>
      </c>
      <c r="E30" s="235">
        <v>18.375</v>
      </c>
      <c r="F30" s="236">
        <v>0</v>
      </c>
      <c r="G30" s="53">
        <v>20</v>
      </c>
      <c r="H30" s="52">
        <v>6</v>
      </c>
      <c r="I30" s="80">
        <v>35.25</v>
      </c>
      <c r="J30" s="56">
        <v>8</v>
      </c>
      <c r="K30" s="58">
        <f t="shared" si="0"/>
        <v>27.609375</v>
      </c>
      <c r="L30" s="77">
        <f t="shared" si="8"/>
        <v>14</v>
      </c>
      <c r="M30" s="235">
        <v>16.166666666666668</v>
      </c>
      <c r="N30" s="241">
        <v>0</v>
      </c>
      <c r="O30" s="58">
        <f t="shared" si="6"/>
        <v>16.166666666666668</v>
      </c>
      <c r="P30" s="77">
        <f t="shared" si="7"/>
        <v>0</v>
      </c>
      <c r="Q30" s="79">
        <v>16.5</v>
      </c>
      <c r="R30" s="52">
        <v>2</v>
      </c>
      <c r="S30" s="53">
        <v>16</v>
      </c>
      <c r="T30" s="56">
        <v>2</v>
      </c>
      <c r="U30" s="55">
        <f t="shared" si="2"/>
        <v>16.25</v>
      </c>
      <c r="V30" s="78">
        <f t="shared" si="3"/>
        <v>4</v>
      </c>
      <c r="W30" s="182">
        <f t="shared" si="4"/>
        <v>60.02604166666667</v>
      </c>
      <c r="X30" s="179">
        <f t="shared" si="5"/>
        <v>10.004340277777779</v>
      </c>
      <c r="Y30" s="91">
        <v>30</v>
      </c>
      <c r="Z30" s="89" t="s">
        <v>164</v>
      </c>
    </row>
    <row r="31" spans="2:26" ht="21">
      <c r="B31" s="4">
        <v>21</v>
      </c>
      <c r="C31" s="93" t="s">
        <v>288</v>
      </c>
      <c r="D31" s="3" t="s">
        <v>133</v>
      </c>
      <c r="E31" s="235">
        <v>16.875</v>
      </c>
      <c r="F31" s="236">
        <v>0</v>
      </c>
      <c r="G31" s="53">
        <v>23.25</v>
      </c>
      <c r="H31" s="52">
        <v>6</v>
      </c>
      <c r="I31" s="80">
        <v>32.5</v>
      </c>
      <c r="J31" s="56">
        <v>8</v>
      </c>
      <c r="K31" s="58">
        <f t="shared" si="0"/>
        <v>27.234375</v>
      </c>
      <c r="L31" s="77">
        <f t="shared" si="8"/>
        <v>14</v>
      </c>
      <c r="M31" s="51">
        <v>32.166666666666664</v>
      </c>
      <c r="N31" s="56">
        <v>4</v>
      </c>
      <c r="O31" s="55">
        <f t="shared" si="6"/>
        <v>32.166666666666664</v>
      </c>
      <c r="P31" s="78">
        <f t="shared" si="7"/>
        <v>4</v>
      </c>
      <c r="Q31" s="79">
        <v>13.5</v>
      </c>
      <c r="R31" s="52">
        <v>2</v>
      </c>
      <c r="S31" s="53">
        <v>16</v>
      </c>
      <c r="T31" s="56">
        <v>2</v>
      </c>
      <c r="U31" s="55">
        <f t="shared" si="2"/>
        <v>14.75</v>
      </c>
      <c r="V31" s="78">
        <f t="shared" si="3"/>
        <v>4</v>
      </c>
      <c r="W31" s="182">
        <f t="shared" si="4"/>
        <v>74.15104166666666</v>
      </c>
      <c r="X31" s="179">
        <f t="shared" si="5"/>
        <v>12.358506944444443</v>
      </c>
      <c r="Y31" s="91">
        <v>30</v>
      </c>
      <c r="Z31" s="89" t="s">
        <v>164</v>
      </c>
    </row>
    <row r="32" spans="2:26" ht="21">
      <c r="B32" s="4">
        <v>4</v>
      </c>
      <c r="C32" s="93" t="s">
        <v>289</v>
      </c>
      <c r="D32" s="3" t="s">
        <v>290</v>
      </c>
      <c r="E32" s="51">
        <v>39</v>
      </c>
      <c r="F32" s="52">
        <v>8</v>
      </c>
      <c r="G32" s="53">
        <v>24.25</v>
      </c>
      <c r="H32" s="52">
        <v>6</v>
      </c>
      <c r="I32" s="80">
        <v>39.5</v>
      </c>
      <c r="J32" s="56">
        <v>8</v>
      </c>
      <c r="K32" s="55">
        <f t="shared" si="0"/>
        <v>38.53125</v>
      </c>
      <c r="L32" s="78">
        <f t="shared" si="8"/>
        <v>22</v>
      </c>
      <c r="M32" s="51">
        <v>30.166666666666668</v>
      </c>
      <c r="N32" s="56">
        <v>4</v>
      </c>
      <c r="O32" s="55">
        <f t="shared" si="6"/>
        <v>30.166666666666668</v>
      </c>
      <c r="P32" s="78">
        <f t="shared" si="7"/>
        <v>4</v>
      </c>
      <c r="Q32" s="79">
        <v>16</v>
      </c>
      <c r="R32" s="52">
        <v>2</v>
      </c>
      <c r="S32" s="53">
        <v>18.5</v>
      </c>
      <c r="T32" s="56">
        <v>2</v>
      </c>
      <c r="U32" s="55">
        <f t="shared" si="2"/>
        <v>17.25</v>
      </c>
      <c r="V32" s="78">
        <f t="shared" si="3"/>
        <v>4</v>
      </c>
      <c r="W32" s="182">
        <f t="shared" si="4"/>
        <v>85.94791666666667</v>
      </c>
      <c r="X32" s="179">
        <f t="shared" si="5"/>
        <v>14.324652777777779</v>
      </c>
      <c r="Y32" s="91">
        <f>L32+P32+V32</f>
        <v>30</v>
      </c>
      <c r="Z32" s="89" t="s">
        <v>164</v>
      </c>
    </row>
    <row r="33" spans="2:26" ht="21">
      <c r="B33" s="4">
        <v>25</v>
      </c>
      <c r="C33" s="93" t="s">
        <v>291</v>
      </c>
      <c r="D33" s="3" t="s">
        <v>292</v>
      </c>
      <c r="E33" s="235">
        <v>25.875</v>
      </c>
      <c r="F33" s="236">
        <v>0</v>
      </c>
      <c r="G33" s="239">
        <v>17.25</v>
      </c>
      <c r="H33" s="236">
        <v>0</v>
      </c>
      <c r="I33" s="80">
        <v>31.75</v>
      </c>
      <c r="J33" s="56">
        <v>8</v>
      </c>
      <c r="K33" s="58">
        <f t="shared" si="0"/>
        <v>28.078125</v>
      </c>
      <c r="L33" s="77">
        <f t="shared" si="8"/>
        <v>8</v>
      </c>
      <c r="M33" s="51">
        <v>27.333333333333332</v>
      </c>
      <c r="N33" s="56">
        <v>4</v>
      </c>
      <c r="O33" s="55">
        <f t="shared" si="6"/>
        <v>27.333333333333332</v>
      </c>
      <c r="P33" s="78">
        <f t="shared" si="7"/>
        <v>4</v>
      </c>
      <c r="Q33" s="79">
        <v>16</v>
      </c>
      <c r="R33" s="52">
        <v>2</v>
      </c>
      <c r="S33" s="53">
        <v>15</v>
      </c>
      <c r="T33" s="56">
        <v>2</v>
      </c>
      <c r="U33" s="55">
        <f t="shared" si="2"/>
        <v>15.5</v>
      </c>
      <c r="V33" s="78">
        <f t="shared" si="3"/>
        <v>4</v>
      </c>
      <c r="W33" s="182">
        <f t="shared" si="4"/>
        <v>70.91145833333333</v>
      </c>
      <c r="X33" s="179">
        <f t="shared" si="5"/>
        <v>11.818576388888888</v>
      </c>
      <c r="Y33" s="91">
        <v>30</v>
      </c>
      <c r="Z33" s="89" t="s">
        <v>164</v>
      </c>
    </row>
    <row r="34" spans="2:26" ht="21">
      <c r="B34" s="4">
        <v>44</v>
      </c>
      <c r="C34" s="93" t="s">
        <v>293</v>
      </c>
      <c r="D34" s="3" t="s">
        <v>294</v>
      </c>
      <c r="E34" s="235">
        <v>16.5</v>
      </c>
      <c r="F34" s="236">
        <v>0</v>
      </c>
      <c r="G34" s="53">
        <v>21.75</v>
      </c>
      <c r="H34" s="52">
        <v>6</v>
      </c>
      <c r="I34" s="80">
        <v>30.5</v>
      </c>
      <c r="J34" s="56">
        <v>8</v>
      </c>
      <c r="K34" s="58">
        <f t="shared" si="0"/>
        <v>25.78125</v>
      </c>
      <c r="L34" s="77">
        <f t="shared" si="8"/>
        <v>14</v>
      </c>
      <c r="M34" s="235">
        <v>14.333333333333334</v>
      </c>
      <c r="N34" s="241">
        <v>0</v>
      </c>
      <c r="O34" s="58">
        <f t="shared" si="6"/>
        <v>14.333333333333334</v>
      </c>
      <c r="P34" s="77">
        <f t="shared" si="7"/>
        <v>0</v>
      </c>
      <c r="Q34" s="79">
        <v>16</v>
      </c>
      <c r="R34" s="52">
        <v>2</v>
      </c>
      <c r="S34" s="53">
        <v>14</v>
      </c>
      <c r="T34" s="56">
        <v>2</v>
      </c>
      <c r="U34" s="55">
        <f t="shared" si="2"/>
        <v>15</v>
      </c>
      <c r="V34" s="78">
        <f t="shared" si="3"/>
        <v>4</v>
      </c>
      <c r="W34" s="182">
        <f t="shared" si="4"/>
        <v>55.114583333333336</v>
      </c>
      <c r="X34" s="500">
        <f t="shared" si="5"/>
        <v>9.18576388888889</v>
      </c>
      <c r="Y34" s="501">
        <f>L34+P34+V34</f>
        <v>18</v>
      </c>
      <c r="Z34" s="89" t="s">
        <v>165</v>
      </c>
    </row>
    <row r="35" spans="2:26" ht="21">
      <c r="B35" s="4">
        <v>45</v>
      </c>
      <c r="C35" s="93" t="s">
        <v>295</v>
      </c>
      <c r="D35" s="3" t="s">
        <v>126</v>
      </c>
      <c r="E35" s="235">
        <v>22.125</v>
      </c>
      <c r="F35" s="236">
        <v>0</v>
      </c>
      <c r="G35" s="53">
        <v>22.5</v>
      </c>
      <c r="H35" s="52">
        <v>6</v>
      </c>
      <c r="I35" s="264">
        <v>15.25</v>
      </c>
      <c r="J35" s="241">
        <v>0</v>
      </c>
      <c r="K35" s="58">
        <f t="shared" si="0"/>
        <v>22.453125</v>
      </c>
      <c r="L35" s="77">
        <f t="shared" si="8"/>
        <v>6</v>
      </c>
      <c r="M35" s="235">
        <v>15</v>
      </c>
      <c r="N35" s="241">
        <v>0</v>
      </c>
      <c r="O35" s="58">
        <f t="shared" si="6"/>
        <v>15</v>
      </c>
      <c r="P35" s="77">
        <f t="shared" si="7"/>
        <v>0</v>
      </c>
      <c r="Q35" s="79">
        <v>15</v>
      </c>
      <c r="R35" s="52">
        <v>2</v>
      </c>
      <c r="S35" s="53">
        <v>16</v>
      </c>
      <c r="T35" s="56">
        <v>2</v>
      </c>
      <c r="U35" s="55">
        <f t="shared" si="2"/>
        <v>15.5</v>
      </c>
      <c r="V35" s="78">
        <f t="shared" si="3"/>
        <v>4</v>
      </c>
      <c r="W35" s="182">
        <f t="shared" si="4"/>
        <v>52.953125</v>
      </c>
      <c r="X35" s="500">
        <f t="shared" si="5"/>
        <v>8.825520833333334</v>
      </c>
      <c r="Y35" s="501">
        <f>L35+P35+V35</f>
        <v>10</v>
      </c>
      <c r="Z35" s="89" t="s">
        <v>165</v>
      </c>
    </row>
    <row r="36" spans="2:26" ht="21">
      <c r="B36" s="4">
        <v>10</v>
      </c>
      <c r="C36" s="93" t="s">
        <v>296</v>
      </c>
      <c r="D36" s="3" t="s">
        <v>11</v>
      </c>
      <c r="E36" s="51">
        <v>30</v>
      </c>
      <c r="F36" s="52">
        <v>8</v>
      </c>
      <c r="G36" s="53">
        <v>28</v>
      </c>
      <c r="H36" s="52">
        <v>6</v>
      </c>
      <c r="I36" s="80">
        <v>36</v>
      </c>
      <c r="J36" s="56">
        <v>8</v>
      </c>
      <c r="K36" s="55">
        <f t="shared" si="0"/>
        <v>35.25</v>
      </c>
      <c r="L36" s="78">
        <f t="shared" si="8"/>
        <v>22</v>
      </c>
      <c r="M36" s="51">
        <v>31</v>
      </c>
      <c r="N36" s="56">
        <v>4</v>
      </c>
      <c r="O36" s="55">
        <f t="shared" si="6"/>
        <v>31</v>
      </c>
      <c r="P36" s="78">
        <f t="shared" si="7"/>
        <v>4</v>
      </c>
      <c r="Q36" s="79">
        <v>15</v>
      </c>
      <c r="R36" s="52">
        <v>2</v>
      </c>
      <c r="S36" s="53">
        <v>16</v>
      </c>
      <c r="T36" s="56">
        <v>2</v>
      </c>
      <c r="U36" s="55">
        <f t="shared" si="2"/>
        <v>15.5</v>
      </c>
      <c r="V36" s="78">
        <f t="shared" si="3"/>
        <v>4</v>
      </c>
      <c r="W36" s="182">
        <f t="shared" si="4"/>
        <v>81.75</v>
      </c>
      <c r="X36" s="179">
        <f t="shared" si="5"/>
        <v>13.625</v>
      </c>
      <c r="Y36" s="91">
        <v>30</v>
      </c>
      <c r="Z36" s="89" t="s">
        <v>164</v>
      </c>
    </row>
    <row r="37" spans="2:26" ht="21">
      <c r="B37" s="4">
        <v>20</v>
      </c>
      <c r="C37" s="93" t="s">
        <v>297</v>
      </c>
      <c r="D37" s="3" t="s">
        <v>298</v>
      </c>
      <c r="E37" s="235">
        <v>28.5</v>
      </c>
      <c r="F37" s="236">
        <v>0</v>
      </c>
      <c r="G37" s="53">
        <v>23.5</v>
      </c>
      <c r="H37" s="52">
        <v>6</v>
      </c>
      <c r="I37" s="80">
        <v>32</v>
      </c>
      <c r="J37" s="56">
        <v>8</v>
      </c>
      <c r="K37" s="55">
        <f t="shared" si="0"/>
        <v>31.5</v>
      </c>
      <c r="L37" s="78">
        <v>22</v>
      </c>
      <c r="M37" s="51">
        <v>27.166666666666668</v>
      </c>
      <c r="N37" s="56">
        <v>4</v>
      </c>
      <c r="O37" s="55">
        <f t="shared" si="6"/>
        <v>27.166666666666668</v>
      </c>
      <c r="P37" s="78">
        <f t="shared" si="7"/>
        <v>4</v>
      </c>
      <c r="Q37" s="79">
        <v>17</v>
      </c>
      <c r="R37" s="52">
        <v>2</v>
      </c>
      <c r="S37" s="53">
        <v>14</v>
      </c>
      <c r="T37" s="56">
        <v>2</v>
      </c>
      <c r="U37" s="55">
        <f t="shared" si="2"/>
        <v>15.5</v>
      </c>
      <c r="V37" s="78">
        <f t="shared" si="3"/>
        <v>4</v>
      </c>
      <c r="W37" s="182">
        <f t="shared" si="4"/>
        <v>74.16666666666667</v>
      </c>
      <c r="X37" s="179">
        <f t="shared" si="5"/>
        <v>12.361111111111112</v>
      </c>
      <c r="Y37" s="91">
        <v>30</v>
      </c>
      <c r="Z37" s="89" t="s">
        <v>164</v>
      </c>
    </row>
    <row r="38" spans="2:26" ht="21">
      <c r="B38" s="4">
        <v>32</v>
      </c>
      <c r="C38" s="93" t="s">
        <v>299</v>
      </c>
      <c r="D38" s="3" t="s">
        <v>133</v>
      </c>
      <c r="E38" s="235">
        <v>21.75</v>
      </c>
      <c r="F38" s="236">
        <v>0</v>
      </c>
      <c r="G38" s="53">
        <v>24.75</v>
      </c>
      <c r="H38" s="52">
        <v>6</v>
      </c>
      <c r="I38" s="80">
        <v>32.5</v>
      </c>
      <c r="J38" s="56">
        <v>8</v>
      </c>
      <c r="K38" s="58">
        <f t="shared" si="0"/>
        <v>29.625</v>
      </c>
      <c r="L38" s="77">
        <f aca="true" t="shared" si="9" ref="L38:L43">(F38+H38+J38)</f>
        <v>14</v>
      </c>
      <c r="M38" s="51">
        <v>22.666666666666668</v>
      </c>
      <c r="N38" s="56">
        <v>4</v>
      </c>
      <c r="O38" s="55">
        <f t="shared" si="6"/>
        <v>22.666666666666668</v>
      </c>
      <c r="P38" s="78">
        <f t="shared" si="7"/>
        <v>4</v>
      </c>
      <c r="Q38" s="79">
        <v>13.5</v>
      </c>
      <c r="R38" s="52">
        <v>2</v>
      </c>
      <c r="S38" s="53">
        <v>14</v>
      </c>
      <c r="T38" s="56">
        <v>2</v>
      </c>
      <c r="U38" s="55">
        <f t="shared" si="2"/>
        <v>13.75</v>
      </c>
      <c r="V38" s="78">
        <f t="shared" si="3"/>
        <v>4</v>
      </c>
      <c r="W38" s="182">
        <f t="shared" si="4"/>
        <v>66.04166666666667</v>
      </c>
      <c r="X38" s="179">
        <f t="shared" si="5"/>
        <v>11.006944444444445</v>
      </c>
      <c r="Y38" s="91">
        <v>30</v>
      </c>
      <c r="Z38" s="89" t="s">
        <v>164</v>
      </c>
    </row>
    <row r="39" spans="2:26" ht="21">
      <c r="B39" s="4">
        <v>31</v>
      </c>
      <c r="C39" s="93" t="s">
        <v>300</v>
      </c>
      <c r="D39" s="3" t="s">
        <v>301</v>
      </c>
      <c r="E39" s="235">
        <v>19.5</v>
      </c>
      <c r="F39" s="236">
        <v>0</v>
      </c>
      <c r="G39" s="239">
        <v>17.75</v>
      </c>
      <c r="H39" s="236">
        <v>0</v>
      </c>
      <c r="I39" s="80">
        <v>33.5</v>
      </c>
      <c r="J39" s="56">
        <v>8</v>
      </c>
      <c r="K39" s="58">
        <f t="shared" si="0"/>
        <v>26.53125</v>
      </c>
      <c r="L39" s="77">
        <f t="shared" si="9"/>
        <v>8</v>
      </c>
      <c r="M39" s="51">
        <v>25</v>
      </c>
      <c r="N39" s="56">
        <v>4</v>
      </c>
      <c r="O39" s="55">
        <f t="shared" si="6"/>
        <v>25</v>
      </c>
      <c r="P39" s="78">
        <f t="shared" si="7"/>
        <v>4</v>
      </c>
      <c r="Q39" s="79">
        <v>14</v>
      </c>
      <c r="R39" s="52">
        <v>2</v>
      </c>
      <c r="S39" s="53">
        <v>16</v>
      </c>
      <c r="T39" s="56">
        <v>2</v>
      </c>
      <c r="U39" s="55">
        <f t="shared" si="2"/>
        <v>15</v>
      </c>
      <c r="V39" s="78">
        <f t="shared" si="3"/>
        <v>4</v>
      </c>
      <c r="W39" s="182">
        <f t="shared" si="4"/>
        <v>66.53125</v>
      </c>
      <c r="X39" s="179">
        <f t="shared" si="5"/>
        <v>11.088541666666666</v>
      </c>
      <c r="Y39" s="91">
        <v>30</v>
      </c>
      <c r="Z39" s="89" t="s">
        <v>164</v>
      </c>
    </row>
    <row r="40" spans="2:26" ht="21">
      <c r="B40" s="4">
        <v>35</v>
      </c>
      <c r="C40" s="93" t="s">
        <v>302</v>
      </c>
      <c r="D40" s="3" t="s">
        <v>143</v>
      </c>
      <c r="E40" s="235">
        <v>19.125</v>
      </c>
      <c r="F40" s="236">
        <v>0</v>
      </c>
      <c r="G40" s="53">
        <v>27</v>
      </c>
      <c r="H40" s="52">
        <v>6</v>
      </c>
      <c r="I40" s="264">
        <v>26.5</v>
      </c>
      <c r="J40" s="241">
        <v>0</v>
      </c>
      <c r="K40" s="58">
        <f t="shared" si="0"/>
        <v>27.234375</v>
      </c>
      <c r="L40" s="77">
        <f t="shared" si="9"/>
        <v>6</v>
      </c>
      <c r="M40" s="51">
        <v>20.833333333333332</v>
      </c>
      <c r="N40" s="56">
        <v>4</v>
      </c>
      <c r="O40" s="55">
        <f t="shared" si="6"/>
        <v>20.833333333333332</v>
      </c>
      <c r="P40" s="78">
        <f t="shared" si="7"/>
        <v>4</v>
      </c>
      <c r="Q40" s="79">
        <v>15.5</v>
      </c>
      <c r="R40" s="52">
        <v>2</v>
      </c>
      <c r="S40" s="53">
        <v>15</v>
      </c>
      <c r="T40" s="56">
        <v>2</v>
      </c>
      <c r="U40" s="55">
        <f t="shared" si="2"/>
        <v>15.25</v>
      </c>
      <c r="V40" s="78">
        <f t="shared" si="3"/>
        <v>4</v>
      </c>
      <c r="W40" s="182">
        <f t="shared" si="4"/>
        <v>63.31770833333333</v>
      </c>
      <c r="X40" s="179">
        <f t="shared" si="5"/>
        <v>10.552951388888888</v>
      </c>
      <c r="Y40" s="91">
        <v>30</v>
      </c>
      <c r="Z40" s="89" t="s">
        <v>164</v>
      </c>
    </row>
    <row r="41" spans="2:26" ht="21">
      <c r="B41" s="4">
        <v>8</v>
      </c>
      <c r="C41" s="93" t="s">
        <v>303</v>
      </c>
      <c r="D41" s="3" t="s">
        <v>304</v>
      </c>
      <c r="E41" s="51">
        <v>31.875</v>
      </c>
      <c r="F41" s="52">
        <v>8</v>
      </c>
      <c r="G41" s="53">
        <v>30.25</v>
      </c>
      <c r="H41" s="52">
        <v>6</v>
      </c>
      <c r="I41" s="80">
        <v>34.25</v>
      </c>
      <c r="J41" s="56">
        <v>8</v>
      </c>
      <c r="K41" s="55">
        <f t="shared" si="0"/>
        <v>36.140625</v>
      </c>
      <c r="L41" s="78">
        <f t="shared" si="9"/>
        <v>22</v>
      </c>
      <c r="M41" s="51">
        <v>29.5</v>
      </c>
      <c r="N41" s="56">
        <v>4</v>
      </c>
      <c r="O41" s="55">
        <f t="shared" si="6"/>
        <v>29.5</v>
      </c>
      <c r="P41" s="78">
        <f t="shared" si="7"/>
        <v>4</v>
      </c>
      <c r="Q41" s="79">
        <v>17</v>
      </c>
      <c r="R41" s="52">
        <v>2</v>
      </c>
      <c r="S41" s="53">
        <v>18.5</v>
      </c>
      <c r="T41" s="56">
        <v>2</v>
      </c>
      <c r="U41" s="55">
        <f t="shared" si="2"/>
        <v>17.75</v>
      </c>
      <c r="V41" s="78">
        <f t="shared" si="3"/>
        <v>4</v>
      </c>
      <c r="W41" s="182">
        <f t="shared" si="4"/>
        <v>83.390625</v>
      </c>
      <c r="X41" s="179">
        <f t="shared" si="5"/>
        <v>13.8984375</v>
      </c>
      <c r="Y41" s="91">
        <f>L41+P41+V41</f>
        <v>30</v>
      </c>
      <c r="Z41" s="89" t="s">
        <v>164</v>
      </c>
    </row>
    <row r="42" spans="2:26" ht="21">
      <c r="B42" s="4">
        <v>47</v>
      </c>
      <c r="C42" s="93" t="s">
        <v>305</v>
      </c>
      <c r="D42" s="3" t="s">
        <v>306</v>
      </c>
      <c r="E42" s="235">
        <v>21.375</v>
      </c>
      <c r="F42" s="236">
        <v>0</v>
      </c>
      <c r="G42" s="53">
        <v>21.25</v>
      </c>
      <c r="H42" s="52">
        <v>6</v>
      </c>
      <c r="I42" s="264">
        <v>20.5</v>
      </c>
      <c r="J42" s="241">
        <v>0</v>
      </c>
      <c r="K42" s="58">
        <f t="shared" si="0"/>
        <v>23.671875</v>
      </c>
      <c r="L42" s="77">
        <f t="shared" si="9"/>
        <v>6</v>
      </c>
      <c r="M42" s="235">
        <v>9.666666666666666</v>
      </c>
      <c r="N42" s="241">
        <v>0</v>
      </c>
      <c r="O42" s="58">
        <f t="shared" si="6"/>
        <v>9.666666666666666</v>
      </c>
      <c r="P42" s="77">
        <f t="shared" si="7"/>
        <v>0</v>
      </c>
      <c r="Q42" s="79">
        <v>19.5</v>
      </c>
      <c r="R42" s="52">
        <v>2</v>
      </c>
      <c r="S42" s="53">
        <v>13</v>
      </c>
      <c r="T42" s="56">
        <v>2</v>
      </c>
      <c r="U42" s="55">
        <f t="shared" si="2"/>
        <v>16.25</v>
      </c>
      <c r="V42" s="78">
        <f t="shared" si="3"/>
        <v>4</v>
      </c>
      <c r="W42" s="182">
        <f t="shared" si="4"/>
        <v>49.588541666666664</v>
      </c>
      <c r="X42" s="500">
        <f t="shared" si="5"/>
        <v>8.264756944444445</v>
      </c>
      <c r="Y42" s="501">
        <f>L42+P42+V42</f>
        <v>10</v>
      </c>
      <c r="Z42" s="89" t="s">
        <v>165</v>
      </c>
    </row>
    <row r="43" spans="2:26" ht="21">
      <c r="B43" s="4">
        <v>23</v>
      </c>
      <c r="C43" s="93" t="s">
        <v>307</v>
      </c>
      <c r="D43" s="3" t="s">
        <v>156</v>
      </c>
      <c r="E43" s="235">
        <v>20.625</v>
      </c>
      <c r="F43" s="236">
        <v>0</v>
      </c>
      <c r="G43" s="53">
        <v>25.25</v>
      </c>
      <c r="H43" s="52">
        <v>6</v>
      </c>
      <c r="I43" s="80">
        <v>30</v>
      </c>
      <c r="J43" s="56">
        <v>8</v>
      </c>
      <c r="K43" s="58">
        <f t="shared" si="0"/>
        <v>28.453125</v>
      </c>
      <c r="L43" s="77">
        <f t="shared" si="9"/>
        <v>14</v>
      </c>
      <c r="M43" s="51">
        <v>29.5</v>
      </c>
      <c r="N43" s="56">
        <v>4</v>
      </c>
      <c r="O43" s="55">
        <f t="shared" si="6"/>
        <v>29.5</v>
      </c>
      <c r="P43" s="78">
        <f t="shared" si="7"/>
        <v>4</v>
      </c>
      <c r="Q43" s="79">
        <v>14.5</v>
      </c>
      <c r="R43" s="52">
        <v>2</v>
      </c>
      <c r="S43" s="53">
        <v>12</v>
      </c>
      <c r="T43" s="56">
        <v>2</v>
      </c>
      <c r="U43" s="55">
        <f t="shared" si="2"/>
        <v>13.25</v>
      </c>
      <c r="V43" s="78">
        <f t="shared" si="3"/>
        <v>4</v>
      </c>
      <c r="W43" s="182">
        <f t="shared" si="4"/>
        <v>71.203125</v>
      </c>
      <c r="X43" s="179">
        <f t="shared" si="5"/>
        <v>11.8671875</v>
      </c>
      <c r="Y43" s="91">
        <v>30</v>
      </c>
      <c r="Z43" s="89" t="s">
        <v>164</v>
      </c>
    </row>
    <row r="44" spans="2:26" ht="21">
      <c r="B44" s="4">
        <v>11</v>
      </c>
      <c r="C44" s="93" t="s">
        <v>125</v>
      </c>
      <c r="D44" s="3" t="s">
        <v>174</v>
      </c>
      <c r="E44" s="51">
        <v>30.75</v>
      </c>
      <c r="F44" s="52">
        <v>8</v>
      </c>
      <c r="G44" s="53">
        <v>23</v>
      </c>
      <c r="H44" s="52">
        <v>6</v>
      </c>
      <c r="I44" s="80">
        <v>32</v>
      </c>
      <c r="J44" s="56">
        <v>8</v>
      </c>
      <c r="K44" s="55">
        <f aca="true" t="shared" si="10" ref="K44:K60">((E44+G44+I44)/8)*3</f>
        <v>32.15625</v>
      </c>
      <c r="L44" s="78">
        <v>22</v>
      </c>
      <c r="M44" s="51">
        <v>32.833333333333336</v>
      </c>
      <c r="N44" s="56">
        <v>4</v>
      </c>
      <c r="O44" s="55">
        <f t="shared" si="6"/>
        <v>32.833333333333336</v>
      </c>
      <c r="P44" s="78">
        <f t="shared" si="7"/>
        <v>4</v>
      </c>
      <c r="Q44" s="79">
        <v>15.5</v>
      </c>
      <c r="R44" s="52">
        <v>2</v>
      </c>
      <c r="S44" s="53">
        <v>18</v>
      </c>
      <c r="T44" s="56">
        <v>2</v>
      </c>
      <c r="U44" s="55">
        <f aca="true" t="shared" si="11" ref="U44:U60">(Q44+S44)/2</f>
        <v>16.75</v>
      </c>
      <c r="V44" s="78">
        <f aca="true" t="shared" si="12" ref="V44:V60">R44+T44</f>
        <v>4</v>
      </c>
      <c r="W44" s="182">
        <f aca="true" t="shared" si="13" ref="W44:W60">U44+O44+K44</f>
        <v>81.73958333333334</v>
      </c>
      <c r="X44" s="179">
        <f aca="true" t="shared" si="14" ref="X44:X60">W44/6</f>
        <v>13.623263888888891</v>
      </c>
      <c r="Y44" s="91">
        <v>30</v>
      </c>
      <c r="Z44" s="89" t="s">
        <v>164</v>
      </c>
    </row>
    <row r="45" spans="2:26" ht="21">
      <c r="B45" s="4">
        <v>38</v>
      </c>
      <c r="C45" s="93" t="s">
        <v>308</v>
      </c>
      <c r="D45" s="3" t="s">
        <v>106</v>
      </c>
      <c r="E45" s="235">
        <v>23.25</v>
      </c>
      <c r="F45" s="236">
        <v>0</v>
      </c>
      <c r="G45" s="53">
        <v>22.5</v>
      </c>
      <c r="H45" s="52">
        <v>6</v>
      </c>
      <c r="I45" s="80">
        <v>30.25</v>
      </c>
      <c r="J45" s="56">
        <v>8</v>
      </c>
      <c r="K45" s="58">
        <f t="shared" si="10"/>
        <v>28.5</v>
      </c>
      <c r="L45" s="77">
        <f>(F45+H45+J45)</f>
        <v>14</v>
      </c>
      <c r="M45" s="51">
        <v>20</v>
      </c>
      <c r="N45" s="56">
        <v>4</v>
      </c>
      <c r="O45" s="55">
        <f t="shared" si="6"/>
        <v>20</v>
      </c>
      <c r="P45" s="78">
        <f t="shared" si="7"/>
        <v>4</v>
      </c>
      <c r="Q45" s="79">
        <v>16</v>
      </c>
      <c r="R45" s="52">
        <v>2</v>
      </c>
      <c r="S45" s="53">
        <v>13</v>
      </c>
      <c r="T45" s="56">
        <v>2</v>
      </c>
      <c r="U45" s="55">
        <f t="shared" si="11"/>
        <v>14.5</v>
      </c>
      <c r="V45" s="78">
        <f t="shared" si="12"/>
        <v>4</v>
      </c>
      <c r="W45" s="182">
        <f t="shared" si="13"/>
        <v>63</v>
      </c>
      <c r="X45" s="179">
        <f t="shared" si="14"/>
        <v>10.5</v>
      </c>
      <c r="Y45" s="91">
        <v>30</v>
      </c>
      <c r="Z45" s="89" t="s">
        <v>164</v>
      </c>
    </row>
    <row r="46" spans="2:26" ht="21">
      <c r="B46" s="4">
        <v>40</v>
      </c>
      <c r="C46" s="93" t="s">
        <v>309</v>
      </c>
      <c r="D46" s="3" t="s">
        <v>310</v>
      </c>
      <c r="E46" s="235">
        <v>27</v>
      </c>
      <c r="F46" s="236">
        <v>0</v>
      </c>
      <c r="G46" s="53">
        <v>21.5</v>
      </c>
      <c r="H46" s="52">
        <v>6</v>
      </c>
      <c r="I46" s="264">
        <v>26.5</v>
      </c>
      <c r="J46" s="241">
        <v>0</v>
      </c>
      <c r="K46" s="58">
        <f t="shared" si="10"/>
        <v>28.125</v>
      </c>
      <c r="L46" s="77">
        <f>(F46+H46+J46)</f>
        <v>6</v>
      </c>
      <c r="M46" s="235">
        <v>15.833333333333334</v>
      </c>
      <c r="N46" s="241">
        <v>0</v>
      </c>
      <c r="O46" s="58">
        <f t="shared" si="6"/>
        <v>15.833333333333334</v>
      </c>
      <c r="P46" s="77">
        <f t="shared" si="7"/>
        <v>0</v>
      </c>
      <c r="Q46" s="79">
        <v>15</v>
      </c>
      <c r="R46" s="52">
        <v>2</v>
      </c>
      <c r="S46" s="53">
        <v>17.5</v>
      </c>
      <c r="T46" s="56">
        <v>2</v>
      </c>
      <c r="U46" s="55">
        <f t="shared" si="11"/>
        <v>16.25</v>
      </c>
      <c r="V46" s="78">
        <f t="shared" si="12"/>
        <v>4</v>
      </c>
      <c r="W46" s="182">
        <f t="shared" si="13"/>
        <v>60.208333333333336</v>
      </c>
      <c r="X46" s="179">
        <f t="shared" si="14"/>
        <v>10.034722222222223</v>
      </c>
      <c r="Y46" s="91">
        <v>30</v>
      </c>
      <c r="Z46" s="89" t="s">
        <v>164</v>
      </c>
    </row>
    <row r="47" spans="2:26" ht="21">
      <c r="B47" s="4">
        <v>28</v>
      </c>
      <c r="C47" s="93" t="s">
        <v>311</v>
      </c>
      <c r="D47" s="3" t="s">
        <v>21</v>
      </c>
      <c r="E47" s="51">
        <v>31.125</v>
      </c>
      <c r="F47" s="52">
        <v>8</v>
      </c>
      <c r="G47" s="53">
        <v>23.5</v>
      </c>
      <c r="H47" s="52">
        <v>6</v>
      </c>
      <c r="I47" s="80">
        <v>30.25</v>
      </c>
      <c r="J47" s="56">
        <v>8</v>
      </c>
      <c r="K47" s="55">
        <f t="shared" si="10"/>
        <v>31.828125</v>
      </c>
      <c r="L47" s="78">
        <v>22</v>
      </c>
      <c r="M47" s="51">
        <v>22.333333333333332</v>
      </c>
      <c r="N47" s="56">
        <v>4</v>
      </c>
      <c r="O47" s="55">
        <f t="shared" si="6"/>
        <v>22.333333333333332</v>
      </c>
      <c r="P47" s="78">
        <f t="shared" si="7"/>
        <v>4</v>
      </c>
      <c r="Q47" s="79">
        <v>15.5</v>
      </c>
      <c r="R47" s="52">
        <v>2</v>
      </c>
      <c r="S47" s="53">
        <v>12</v>
      </c>
      <c r="T47" s="56">
        <v>2</v>
      </c>
      <c r="U47" s="55">
        <f t="shared" si="11"/>
        <v>13.75</v>
      </c>
      <c r="V47" s="78">
        <f t="shared" si="12"/>
        <v>4</v>
      </c>
      <c r="W47" s="182">
        <f t="shared" si="13"/>
        <v>67.91145833333333</v>
      </c>
      <c r="X47" s="179">
        <f t="shared" si="14"/>
        <v>11.318576388888888</v>
      </c>
      <c r="Y47" s="91">
        <v>30</v>
      </c>
      <c r="Z47" s="89" t="s">
        <v>164</v>
      </c>
    </row>
    <row r="48" spans="2:26" ht="21">
      <c r="B48" s="4">
        <v>33</v>
      </c>
      <c r="C48" s="93" t="s">
        <v>312</v>
      </c>
      <c r="D48" s="3" t="s">
        <v>313</v>
      </c>
      <c r="E48" s="235">
        <v>23.25</v>
      </c>
      <c r="F48" s="236">
        <v>0</v>
      </c>
      <c r="G48" s="53">
        <v>28.25</v>
      </c>
      <c r="H48" s="52">
        <v>6</v>
      </c>
      <c r="I48" s="264">
        <v>27.5</v>
      </c>
      <c r="J48" s="241">
        <v>0</v>
      </c>
      <c r="K48" s="58">
        <f t="shared" si="10"/>
        <v>29.625</v>
      </c>
      <c r="L48" s="77">
        <f>(F48+H48+J48)</f>
        <v>6</v>
      </c>
      <c r="M48" s="51">
        <v>21.833333333333332</v>
      </c>
      <c r="N48" s="56">
        <v>4</v>
      </c>
      <c r="O48" s="55">
        <f t="shared" si="6"/>
        <v>21.833333333333332</v>
      </c>
      <c r="P48" s="78">
        <f t="shared" si="7"/>
        <v>4</v>
      </c>
      <c r="Q48" s="79">
        <v>17</v>
      </c>
      <c r="R48" s="52">
        <v>2</v>
      </c>
      <c r="S48" s="53">
        <v>12</v>
      </c>
      <c r="T48" s="56">
        <v>2</v>
      </c>
      <c r="U48" s="55">
        <f t="shared" si="11"/>
        <v>14.5</v>
      </c>
      <c r="V48" s="78">
        <f t="shared" si="12"/>
        <v>4</v>
      </c>
      <c r="W48" s="182">
        <f t="shared" si="13"/>
        <v>65.95833333333333</v>
      </c>
      <c r="X48" s="179">
        <f t="shared" si="14"/>
        <v>10.993055555555555</v>
      </c>
      <c r="Y48" s="91">
        <v>30</v>
      </c>
      <c r="Z48" s="89" t="s">
        <v>164</v>
      </c>
    </row>
    <row r="49" spans="2:26" ht="21">
      <c r="B49" s="4">
        <v>5</v>
      </c>
      <c r="C49" s="93" t="s">
        <v>314</v>
      </c>
      <c r="D49" s="3" t="s">
        <v>315</v>
      </c>
      <c r="E49" s="51">
        <v>34.875</v>
      </c>
      <c r="F49" s="52">
        <v>8</v>
      </c>
      <c r="G49" s="53">
        <v>23</v>
      </c>
      <c r="H49" s="52">
        <v>6</v>
      </c>
      <c r="I49" s="80">
        <v>42.5</v>
      </c>
      <c r="J49" s="56">
        <v>8</v>
      </c>
      <c r="K49" s="55">
        <f t="shared" si="10"/>
        <v>37.640625</v>
      </c>
      <c r="L49" s="78">
        <f>(F49+H49+J49)</f>
        <v>22</v>
      </c>
      <c r="M49" s="51">
        <v>33.166666666666664</v>
      </c>
      <c r="N49" s="56">
        <v>4</v>
      </c>
      <c r="O49" s="55">
        <f t="shared" si="6"/>
        <v>33.166666666666664</v>
      </c>
      <c r="P49" s="78">
        <f t="shared" si="7"/>
        <v>4</v>
      </c>
      <c r="Q49" s="79">
        <v>16</v>
      </c>
      <c r="R49" s="52">
        <v>2</v>
      </c>
      <c r="S49" s="53">
        <v>14</v>
      </c>
      <c r="T49" s="56">
        <v>2</v>
      </c>
      <c r="U49" s="55">
        <f t="shared" si="11"/>
        <v>15</v>
      </c>
      <c r="V49" s="78">
        <f t="shared" si="12"/>
        <v>4</v>
      </c>
      <c r="W49" s="182">
        <f t="shared" si="13"/>
        <v>85.80729166666666</v>
      </c>
      <c r="X49" s="179">
        <f t="shared" si="14"/>
        <v>14.301215277777777</v>
      </c>
      <c r="Y49" s="91">
        <f>L49+P49+V49</f>
        <v>30</v>
      </c>
      <c r="Z49" s="89" t="s">
        <v>164</v>
      </c>
    </row>
    <row r="50" spans="2:26" ht="21">
      <c r="B50" s="4">
        <v>2</v>
      </c>
      <c r="C50" s="93" t="s">
        <v>316</v>
      </c>
      <c r="D50" s="3" t="s">
        <v>317</v>
      </c>
      <c r="E50" s="51">
        <v>37.875</v>
      </c>
      <c r="F50" s="52">
        <v>8</v>
      </c>
      <c r="G50" s="53">
        <v>27</v>
      </c>
      <c r="H50" s="52">
        <v>6</v>
      </c>
      <c r="I50" s="80">
        <v>42.5</v>
      </c>
      <c r="J50" s="56">
        <v>8</v>
      </c>
      <c r="K50" s="55">
        <f t="shared" si="10"/>
        <v>40.265625</v>
      </c>
      <c r="L50" s="78">
        <f>(F50+H50+J50)</f>
        <v>22</v>
      </c>
      <c r="M50" s="51">
        <v>38</v>
      </c>
      <c r="N50" s="56">
        <v>4</v>
      </c>
      <c r="O50" s="55">
        <f t="shared" si="6"/>
        <v>38</v>
      </c>
      <c r="P50" s="78">
        <f t="shared" si="7"/>
        <v>4</v>
      </c>
      <c r="Q50" s="79">
        <v>14.5</v>
      </c>
      <c r="R50" s="52">
        <v>2</v>
      </c>
      <c r="S50" s="53">
        <v>14</v>
      </c>
      <c r="T50" s="56">
        <v>2</v>
      </c>
      <c r="U50" s="55">
        <f t="shared" si="11"/>
        <v>14.25</v>
      </c>
      <c r="V50" s="78">
        <f t="shared" si="12"/>
        <v>4</v>
      </c>
      <c r="W50" s="182">
        <f t="shared" si="13"/>
        <v>92.515625</v>
      </c>
      <c r="X50" s="179">
        <f t="shared" si="14"/>
        <v>15.419270833333334</v>
      </c>
      <c r="Y50" s="91">
        <f>L50+P50+V50</f>
        <v>30</v>
      </c>
      <c r="Z50" s="89" t="s">
        <v>164</v>
      </c>
    </row>
    <row r="51" spans="2:26" ht="21">
      <c r="B51" s="4">
        <v>6</v>
      </c>
      <c r="C51" s="93" t="s">
        <v>139</v>
      </c>
      <c r="D51" s="3" t="s">
        <v>140</v>
      </c>
      <c r="E51" s="51">
        <v>37.875</v>
      </c>
      <c r="F51" s="52">
        <v>8</v>
      </c>
      <c r="G51" s="53">
        <v>27</v>
      </c>
      <c r="H51" s="52">
        <v>6</v>
      </c>
      <c r="I51" s="80">
        <v>43</v>
      </c>
      <c r="J51" s="56">
        <v>8</v>
      </c>
      <c r="K51" s="55">
        <f t="shared" si="10"/>
        <v>40.453125</v>
      </c>
      <c r="L51" s="78">
        <f>(F51+H51+J51)</f>
        <v>22</v>
      </c>
      <c r="M51" s="51">
        <v>29</v>
      </c>
      <c r="N51" s="56">
        <v>4</v>
      </c>
      <c r="O51" s="55">
        <f t="shared" si="6"/>
        <v>29</v>
      </c>
      <c r="P51" s="78">
        <f t="shared" si="7"/>
        <v>4</v>
      </c>
      <c r="Q51" s="79">
        <v>15</v>
      </c>
      <c r="R51" s="52">
        <v>2</v>
      </c>
      <c r="S51" s="53">
        <v>17</v>
      </c>
      <c r="T51" s="56">
        <v>2</v>
      </c>
      <c r="U51" s="55">
        <f t="shared" si="11"/>
        <v>16</v>
      </c>
      <c r="V51" s="78">
        <f t="shared" si="12"/>
        <v>4</v>
      </c>
      <c r="W51" s="182">
        <f t="shared" si="13"/>
        <v>85.453125</v>
      </c>
      <c r="X51" s="179">
        <f t="shared" si="14"/>
        <v>14.2421875</v>
      </c>
      <c r="Y51" s="91">
        <f>L51+P51+V51</f>
        <v>30</v>
      </c>
      <c r="Z51" s="89" t="s">
        <v>164</v>
      </c>
    </row>
    <row r="52" spans="2:26" ht="21">
      <c r="B52" s="4">
        <v>27</v>
      </c>
      <c r="C52" s="93" t="s">
        <v>141</v>
      </c>
      <c r="D52" s="3" t="s">
        <v>132</v>
      </c>
      <c r="E52" s="235">
        <v>24.75</v>
      </c>
      <c r="F52" s="236">
        <v>0</v>
      </c>
      <c r="G52" s="239">
        <v>17.666666666666668</v>
      </c>
      <c r="H52" s="236">
        <v>0</v>
      </c>
      <c r="I52" s="264">
        <v>27</v>
      </c>
      <c r="J52" s="241">
        <v>0</v>
      </c>
      <c r="K52" s="58">
        <f t="shared" si="10"/>
        <v>26.03125</v>
      </c>
      <c r="L52" s="77">
        <f>(F52+H52+J52)</f>
        <v>0</v>
      </c>
      <c r="M52" s="51">
        <v>29</v>
      </c>
      <c r="N52" s="56">
        <v>4</v>
      </c>
      <c r="O52" s="55">
        <f t="shared" si="6"/>
        <v>29</v>
      </c>
      <c r="P52" s="78">
        <f t="shared" si="7"/>
        <v>4</v>
      </c>
      <c r="Q52" s="79">
        <v>17</v>
      </c>
      <c r="R52" s="52">
        <v>2</v>
      </c>
      <c r="S52" s="53">
        <v>10</v>
      </c>
      <c r="T52" s="56">
        <v>2</v>
      </c>
      <c r="U52" s="55">
        <f t="shared" si="11"/>
        <v>13.5</v>
      </c>
      <c r="V52" s="78">
        <f t="shared" si="12"/>
        <v>4</v>
      </c>
      <c r="W52" s="182">
        <f t="shared" si="13"/>
        <v>68.53125</v>
      </c>
      <c r="X52" s="179">
        <f t="shared" si="14"/>
        <v>11.421875</v>
      </c>
      <c r="Y52" s="91">
        <v>30</v>
      </c>
      <c r="Z52" s="89" t="s">
        <v>164</v>
      </c>
    </row>
    <row r="53" spans="2:26" ht="21" thickBot="1">
      <c r="B53" s="29">
        <v>13</v>
      </c>
      <c r="C53" s="94" t="s">
        <v>318</v>
      </c>
      <c r="D53" s="95" t="s">
        <v>14</v>
      </c>
      <c r="E53" s="237">
        <v>27.75</v>
      </c>
      <c r="F53" s="238">
        <v>0</v>
      </c>
      <c r="G53" s="107">
        <v>28.5</v>
      </c>
      <c r="H53" s="60">
        <v>6</v>
      </c>
      <c r="I53" s="583">
        <v>30</v>
      </c>
      <c r="J53" s="108">
        <v>8</v>
      </c>
      <c r="K53" s="124">
        <f t="shared" si="10"/>
        <v>32.34375</v>
      </c>
      <c r="L53" s="96">
        <v>22</v>
      </c>
      <c r="M53" s="59">
        <v>34.666666666666664</v>
      </c>
      <c r="N53" s="108">
        <v>4</v>
      </c>
      <c r="O53" s="124">
        <f t="shared" si="6"/>
        <v>34.666666666666664</v>
      </c>
      <c r="P53" s="96">
        <f t="shared" si="7"/>
        <v>4</v>
      </c>
      <c r="Q53" s="115">
        <v>14</v>
      </c>
      <c r="R53" s="60">
        <v>2</v>
      </c>
      <c r="S53" s="107">
        <v>11.5</v>
      </c>
      <c r="T53" s="108">
        <v>2</v>
      </c>
      <c r="U53" s="124">
        <f t="shared" si="11"/>
        <v>12.75</v>
      </c>
      <c r="V53" s="96">
        <f t="shared" si="12"/>
        <v>4</v>
      </c>
      <c r="W53" s="183">
        <f t="shared" si="13"/>
        <v>79.76041666666666</v>
      </c>
      <c r="X53" s="180">
        <f t="shared" si="14"/>
        <v>13.293402777777777</v>
      </c>
      <c r="Y53" s="97">
        <v>30</v>
      </c>
      <c r="Z53" s="98" t="s">
        <v>164</v>
      </c>
    </row>
    <row r="54" spans="2:26" ht="21">
      <c r="B54" s="114">
        <v>14</v>
      </c>
      <c r="C54" s="510" t="s">
        <v>319</v>
      </c>
      <c r="D54" s="511" t="s">
        <v>122</v>
      </c>
      <c r="E54" s="512">
        <v>31.875</v>
      </c>
      <c r="F54" s="513">
        <v>8</v>
      </c>
      <c r="G54" s="514">
        <v>29.25</v>
      </c>
      <c r="H54" s="513">
        <v>6</v>
      </c>
      <c r="I54" s="582">
        <v>35.75</v>
      </c>
      <c r="J54" s="515">
        <v>8</v>
      </c>
      <c r="K54" s="516">
        <f t="shared" si="10"/>
        <v>36.328125</v>
      </c>
      <c r="L54" s="517">
        <f>(F54+H54+J54)</f>
        <v>22</v>
      </c>
      <c r="M54" s="512">
        <v>25.666666666666668</v>
      </c>
      <c r="N54" s="515">
        <v>4</v>
      </c>
      <c r="O54" s="516">
        <f t="shared" si="6"/>
        <v>25.666666666666668</v>
      </c>
      <c r="P54" s="517">
        <f t="shared" si="7"/>
        <v>4</v>
      </c>
      <c r="Q54" s="518">
        <v>15</v>
      </c>
      <c r="R54" s="513">
        <v>2</v>
      </c>
      <c r="S54" s="514">
        <v>19.5</v>
      </c>
      <c r="T54" s="515">
        <v>2</v>
      </c>
      <c r="U54" s="516">
        <f t="shared" si="11"/>
        <v>17.25</v>
      </c>
      <c r="V54" s="517">
        <f t="shared" si="12"/>
        <v>4</v>
      </c>
      <c r="W54" s="519">
        <f t="shared" si="13"/>
        <v>79.24479166666667</v>
      </c>
      <c r="X54" s="591">
        <f t="shared" si="14"/>
        <v>13.207465277777779</v>
      </c>
      <c r="Y54" s="593">
        <v>30</v>
      </c>
      <c r="Z54" s="366" t="s">
        <v>164</v>
      </c>
    </row>
    <row r="55" spans="2:26" ht="21">
      <c r="B55" s="4">
        <v>26</v>
      </c>
      <c r="C55" s="93" t="s">
        <v>320</v>
      </c>
      <c r="D55" s="3" t="s">
        <v>154</v>
      </c>
      <c r="E55" s="51">
        <v>30</v>
      </c>
      <c r="F55" s="52">
        <v>8</v>
      </c>
      <c r="G55" s="53">
        <v>22.75</v>
      </c>
      <c r="H55" s="52">
        <v>6</v>
      </c>
      <c r="I55" s="264">
        <v>21.75</v>
      </c>
      <c r="J55" s="241">
        <v>0</v>
      </c>
      <c r="K55" s="58">
        <f t="shared" si="10"/>
        <v>27.9375</v>
      </c>
      <c r="L55" s="77">
        <f>(F55+H55+J55)</f>
        <v>14</v>
      </c>
      <c r="M55" s="51">
        <v>26.5</v>
      </c>
      <c r="N55" s="56">
        <v>4</v>
      </c>
      <c r="O55" s="55">
        <f t="shared" si="6"/>
        <v>26.5</v>
      </c>
      <c r="P55" s="78">
        <f t="shared" si="7"/>
        <v>4</v>
      </c>
      <c r="Q55" s="79">
        <v>16.5</v>
      </c>
      <c r="R55" s="52">
        <v>2</v>
      </c>
      <c r="S55" s="53">
        <v>16</v>
      </c>
      <c r="T55" s="56">
        <v>2</v>
      </c>
      <c r="U55" s="55">
        <f t="shared" si="11"/>
        <v>16.25</v>
      </c>
      <c r="V55" s="78">
        <f t="shared" si="12"/>
        <v>4</v>
      </c>
      <c r="W55" s="182">
        <f t="shared" si="13"/>
        <v>70.6875</v>
      </c>
      <c r="X55" s="179">
        <f t="shared" si="14"/>
        <v>11.78125</v>
      </c>
      <c r="Y55" s="91">
        <v>30</v>
      </c>
      <c r="Z55" s="89" t="s">
        <v>164</v>
      </c>
    </row>
    <row r="56" spans="2:26" ht="21">
      <c r="B56" s="4">
        <v>34</v>
      </c>
      <c r="C56" s="93" t="s">
        <v>321</v>
      </c>
      <c r="D56" s="3" t="s">
        <v>322</v>
      </c>
      <c r="E56" s="235">
        <v>16.5</v>
      </c>
      <c r="F56" s="236">
        <v>0</v>
      </c>
      <c r="G56" s="53">
        <v>21.5</v>
      </c>
      <c r="H56" s="52">
        <v>6</v>
      </c>
      <c r="I56" s="264">
        <v>22</v>
      </c>
      <c r="J56" s="241">
        <v>0</v>
      </c>
      <c r="K56" s="58">
        <f t="shared" si="10"/>
        <v>22.5</v>
      </c>
      <c r="L56" s="77">
        <f>(F56+H56+J56)</f>
        <v>6</v>
      </c>
      <c r="M56" s="51">
        <v>24.333333333333332</v>
      </c>
      <c r="N56" s="56">
        <v>4</v>
      </c>
      <c r="O56" s="55">
        <f t="shared" si="6"/>
        <v>24.333333333333332</v>
      </c>
      <c r="P56" s="78">
        <f t="shared" si="7"/>
        <v>4</v>
      </c>
      <c r="Q56" s="79">
        <v>14</v>
      </c>
      <c r="R56" s="52">
        <v>2</v>
      </c>
      <c r="S56" s="53">
        <v>19</v>
      </c>
      <c r="T56" s="56">
        <v>2</v>
      </c>
      <c r="U56" s="55">
        <f t="shared" si="11"/>
        <v>16.5</v>
      </c>
      <c r="V56" s="78">
        <f t="shared" si="12"/>
        <v>4</v>
      </c>
      <c r="W56" s="182">
        <f t="shared" si="13"/>
        <v>63.33333333333333</v>
      </c>
      <c r="X56" s="179">
        <f t="shared" si="14"/>
        <v>10.555555555555555</v>
      </c>
      <c r="Y56" s="91">
        <v>30</v>
      </c>
      <c r="Z56" s="89" t="s">
        <v>164</v>
      </c>
    </row>
    <row r="57" spans="2:26" ht="21">
      <c r="B57" s="4">
        <v>9</v>
      </c>
      <c r="C57" s="93" t="s">
        <v>323</v>
      </c>
      <c r="D57" s="3" t="s">
        <v>20</v>
      </c>
      <c r="E57" s="235">
        <v>22.875</v>
      </c>
      <c r="F57" s="236">
        <v>0</v>
      </c>
      <c r="G57" s="53">
        <v>24.75</v>
      </c>
      <c r="H57" s="52">
        <v>6</v>
      </c>
      <c r="I57" s="80">
        <v>40</v>
      </c>
      <c r="J57" s="56">
        <v>8</v>
      </c>
      <c r="K57" s="55">
        <f t="shared" si="10"/>
        <v>32.859375</v>
      </c>
      <c r="L57" s="78">
        <v>22</v>
      </c>
      <c r="M57" s="51">
        <v>32.166666666666664</v>
      </c>
      <c r="N57" s="56">
        <v>4</v>
      </c>
      <c r="O57" s="55">
        <f t="shared" si="6"/>
        <v>32.166666666666664</v>
      </c>
      <c r="P57" s="78">
        <f t="shared" si="7"/>
        <v>4</v>
      </c>
      <c r="Q57" s="79">
        <v>14.5</v>
      </c>
      <c r="R57" s="52">
        <v>2</v>
      </c>
      <c r="S57" s="53">
        <v>20</v>
      </c>
      <c r="T57" s="56">
        <v>2</v>
      </c>
      <c r="U57" s="55">
        <f t="shared" si="11"/>
        <v>17.25</v>
      </c>
      <c r="V57" s="78">
        <f t="shared" si="12"/>
        <v>4</v>
      </c>
      <c r="W57" s="182">
        <f t="shared" si="13"/>
        <v>82.27604166666666</v>
      </c>
      <c r="X57" s="179">
        <f t="shared" si="14"/>
        <v>13.712673611111109</v>
      </c>
      <c r="Y57" s="91">
        <f>L57+P57+V57</f>
        <v>30</v>
      </c>
      <c r="Z57" s="89" t="s">
        <v>164</v>
      </c>
    </row>
    <row r="58" spans="2:26" ht="21" thickBot="1">
      <c r="B58" s="520">
        <v>3</v>
      </c>
      <c r="C58" s="521" t="s">
        <v>324</v>
      </c>
      <c r="D58" s="522" t="s">
        <v>325</v>
      </c>
      <c r="E58" s="279">
        <v>30</v>
      </c>
      <c r="F58" s="280">
        <v>8</v>
      </c>
      <c r="G58" s="281">
        <v>24</v>
      </c>
      <c r="H58" s="280">
        <v>6</v>
      </c>
      <c r="I58" s="581">
        <v>37.25</v>
      </c>
      <c r="J58" s="282">
        <v>8</v>
      </c>
      <c r="K58" s="283">
        <f t="shared" si="10"/>
        <v>34.21875</v>
      </c>
      <c r="L58" s="284">
        <f>(F58+H58+J58)</f>
        <v>22</v>
      </c>
      <c r="M58" s="279">
        <v>36.5</v>
      </c>
      <c r="N58" s="282">
        <v>4</v>
      </c>
      <c r="O58" s="283">
        <f t="shared" si="6"/>
        <v>36.5</v>
      </c>
      <c r="P58" s="284">
        <f t="shared" si="7"/>
        <v>4</v>
      </c>
      <c r="Q58" s="524">
        <v>13.5</v>
      </c>
      <c r="R58" s="280">
        <v>2</v>
      </c>
      <c r="S58" s="281">
        <v>20</v>
      </c>
      <c r="T58" s="282">
        <v>2</v>
      </c>
      <c r="U58" s="283">
        <f t="shared" si="11"/>
        <v>16.75</v>
      </c>
      <c r="V58" s="284">
        <f t="shared" si="12"/>
        <v>4</v>
      </c>
      <c r="W58" s="480">
        <f t="shared" si="13"/>
        <v>87.46875</v>
      </c>
      <c r="X58" s="589">
        <f t="shared" si="14"/>
        <v>14.578125</v>
      </c>
      <c r="Y58" s="592">
        <f>L58+P58+V58</f>
        <v>30</v>
      </c>
      <c r="Z58" s="525" t="s">
        <v>164</v>
      </c>
    </row>
    <row r="59" spans="2:26" ht="21">
      <c r="B59" s="21">
        <v>39</v>
      </c>
      <c r="C59" s="92" t="s">
        <v>326</v>
      </c>
      <c r="D59" s="2" t="s">
        <v>327</v>
      </c>
      <c r="E59" s="286">
        <v>25.5</v>
      </c>
      <c r="F59" s="244">
        <v>0</v>
      </c>
      <c r="G59" s="47">
        <v>25.75</v>
      </c>
      <c r="H59" s="46">
        <v>6</v>
      </c>
      <c r="I59" s="263">
        <v>23</v>
      </c>
      <c r="J59" s="246">
        <v>0</v>
      </c>
      <c r="K59" s="287">
        <f t="shared" si="10"/>
        <v>27.84375</v>
      </c>
      <c r="L59" s="288">
        <f>(F59+H59+J59)</f>
        <v>6</v>
      </c>
      <c r="M59" s="286">
        <v>15.333333333333334</v>
      </c>
      <c r="N59" s="246">
        <v>0</v>
      </c>
      <c r="O59" s="287">
        <f t="shared" si="6"/>
        <v>15.333333333333334</v>
      </c>
      <c r="P59" s="288">
        <f t="shared" si="7"/>
        <v>0</v>
      </c>
      <c r="Q59" s="76">
        <v>17</v>
      </c>
      <c r="R59" s="46">
        <v>2</v>
      </c>
      <c r="S59" s="47">
        <v>20</v>
      </c>
      <c r="T59" s="48">
        <v>2</v>
      </c>
      <c r="U59" s="49">
        <f t="shared" si="11"/>
        <v>18.5</v>
      </c>
      <c r="V59" s="75">
        <f t="shared" si="12"/>
        <v>4</v>
      </c>
      <c r="W59" s="181">
        <f t="shared" si="13"/>
        <v>61.677083333333336</v>
      </c>
      <c r="X59" s="178">
        <f t="shared" si="14"/>
        <v>10.27951388888889</v>
      </c>
      <c r="Y59" s="90">
        <v>30</v>
      </c>
      <c r="Z59" s="88" t="s">
        <v>164</v>
      </c>
    </row>
    <row r="60" spans="2:26" ht="21" thickBot="1">
      <c r="B60" s="29">
        <v>43</v>
      </c>
      <c r="C60" s="94" t="s">
        <v>328</v>
      </c>
      <c r="D60" s="95" t="s">
        <v>329</v>
      </c>
      <c r="E60" s="237">
        <v>19.875</v>
      </c>
      <c r="F60" s="238">
        <v>0</v>
      </c>
      <c r="G60" s="107">
        <v>23.5</v>
      </c>
      <c r="H60" s="60">
        <v>6</v>
      </c>
      <c r="I60" s="265">
        <v>23.25</v>
      </c>
      <c r="J60" s="242">
        <v>0</v>
      </c>
      <c r="K60" s="210">
        <f t="shared" si="10"/>
        <v>24.984375</v>
      </c>
      <c r="L60" s="211">
        <f>(F60+H60+J60)</f>
        <v>6</v>
      </c>
      <c r="M60" s="59">
        <v>20</v>
      </c>
      <c r="N60" s="108">
        <v>4</v>
      </c>
      <c r="O60" s="124">
        <f t="shared" si="6"/>
        <v>20</v>
      </c>
      <c r="P60" s="96">
        <f t="shared" si="7"/>
        <v>4</v>
      </c>
      <c r="Q60" s="115">
        <v>14.5</v>
      </c>
      <c r="R60" s="60">
        <v>2</v>
      </c>
      <c r="S60" s="107">
        <v>15</v>
      </c>
      <c r="T60" s="108">
        <v>2</v>
      </c>
      <c r="U60" s="124">
        <f t="shared" si="11"/>
        <v>14.75</v>
      </c>
      <c r="V60" s="96">
        <f t="shared" si="12"/>
        <v>4</v>
      </c>
      <c r="W60" s="183">
        <f t="shared" si="13"/>
        <v>59.734375</v>
      </c>
      <c r="X60" s="590">
        <f t="shared" si="14"/>
        <v>9.955729166666666</v>
      </c>
      <c r="Y60" s="502">
        <f>L60+P60+V60</f>
        <v>14</v>
      </c>
      <c r="Z60" s="98" t="s">
        <v>165</v>
      </c>
    </row>
    <row r="62" spans="3:19" ht="21">
      <c r="C62" s="33" t="s">
        <v>339</v>
      </c>
      <c r="D62" s="34"/>
      <c r="E62" s="34"/>
      <c r="F62" s="34"/>
      <c r="G62" s="34"/>
      <c r="H62" s="34"/>
      <c r="I62" s="34"/>
      <c r="J62" s="34"/>
      <c r="K62" s="34"/>
      <c r="L62" s="34"/>
      <c r="M62" s="33" t="s">
        <v>513</v>
      </c>
      <c r="N62" s="34"/>
      <c r="O62" s="38"/>
      <c r="P62" s="38"/>
      <c r="Q62" s="38"/>
      <c r="R62" s="38"/>
      <c r="S62" s="38"/>
    </row>
    <row r="63" spans="3:19" ht="21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8"/>
      <c r="R63" s="38"/>
      <c r="S63" s="38"/>
    </row>
    <row r="64" spans="3:26" ht="21">
      <c r="C64" s="86" t="s">
        <v>114</v>
      </c>
      <c r="E64" s="155" t="s">
        <v>336</v>
      </c>
      <c r="G64" s="34"/>
      <c r="M64" s="62" t="s">
        <v>111</v>
      </c>
      <c r="N64" s="34"/>
      <c r="O64" s="34"/>
      <c r="P64" s="34"/>
      <c r="Q64" s="38"/>
      <c r="T64" s="64" t="s">
        <v>109</v>
      </c>
      <c r="U64" s="37"/>
      <c r="V64" s="37"/>
      <c r="W64" s="37"/>
      <c r="X64" s="37"/>
      <c r="Y64" s="37"/>
      <c r="Z64" s="13"/>
    </row>
    <row r="65" spans="5:26" ht="21">
      <c r="E65" s="155" t="s">
        <v>338</v>
      </c>
      <c r="M65" s="34"/>
      <c r="N65" s="34" t="s">
        <v>85</v>
      </c>
      <c r="O65" s="34"/>
      <c r="P65" s="34"/>
      <c r="Q65" s="38"/>
      <c r="T65" s="37"/>
      <c r="U65" s="64" t="s">
        <v>108</v>
      </c>
      <c r="V65" s="37"/>
      <c r="W65" s="37"/>
      <c r="X65" s="37"/>
      <c r="Y65" s="37"/>
      <c r="Z65" s="13"/>
    </row>
    <row r="66" spans="5:26" ht="21">
      <c r="E66" s="155" t="s">
        <v>337</v>
      </c>
      <c r="M66" s="34"/>
      <c r="N66" s="34"/>
      <c r="O66" s="34"/>
      <c r="P66" s="34"/>
      <c r="Q66" s="38"/>
      <c r="U66" s="35" t="s">
        <v>110</v>
      </c>
      <c r="Z66" s="13"/>
    </row>
    <row r="67" spans="5:26" ht="21">
      <c r="E67" s="155" t="s">
        <v>333</v>
      </c>
      <c r="U67" s="35"/>
      <c r="Z67" s="13"/>
    </row>
    <row r="68" ht="20.25">
      <c r="E68" s="87" t="s">
        <v>211</v>
      </c>
    </row>
    <row r="69" ht="20.25">
      <c r="E69" s="155" t="s">
        <v>216</v>
      </c>
    </row>
    <row r="70" spans="5:6" ht="21">
      <c r="E70" s="155" t="s">
        <v>335</v>
      </c>
      <c r="F70" s="34"/>
    </row>
  </sheetData>
  <sheetProtection formatCells="0" formatColumns="0" formatRows="0" insertColumns="0" insertRows="0" insertHyperlinks="0" deleteColumns="0" deleteRows="0" sort="0" autoFilter="0" pivotTables="0"/>
  <mergeCells count="4">
    <mergeCell ref="E10:L10"/>
    <mergeCell ref="M10:P10"/>
    <mergeCell ref="Q10:V10"/>
    <mergeCell ref="W10:Y10"/>
  </mergeCells>
  <printOptions horizontalCentered="1" verticalCentered="1"/>
  <pageMargins left="0.1968503937007874" right="0.11811023622047245" top="0.1968503937007874" bottom="0.15748031496062992" header="0.1968503937007874" footer="0.196850393700787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Z48"/>
  <sheetViews>
    <sheetView zoomScale="60" zoomScaleNormal="60" zoomScalePageLayoutView="0" workbookViewId="0" topLeftCell="A9">
      <selection activeCell="AC17" sqref="AC17"/>
    </sheetView>
  </sheetViews>
  <sheetFormatPr defaultColWidth="11.421875" defaultRowHeight="12.75"/>
  <cols>
    <col min="1" max="1" width="4.7109375" style="13" customWidth="1"/>
    <col min="2" max="2" width="5.57421875" style="13" customWidth="1"/>
    <col min="3" max="3" width="30.00390625" style="13" customWidth="1"/>
    <col min="4" max="4" width="34.28125" style="13" customWidth="1"/>
    <col min="5" max="5" width="9.140625" style="13" customWidth="1"/>
    <col min="6" max="6" width="4.8515625" style="13" customWidth="1"/>
    <col min="7" max="7" width="8.8515625" style="13" customWidth="1"/>
    <col min="8" max="8" width="4.57421875" style="13" customWidth="1"/>
    <col min="9" max="9" width="9.28125" style="13" customWidth="1"/>
    <col min="10" max="10" width="4.57421875" style="13" customWidth="1"/>
    <col min="11" max="11" width="9.28125" style="13" customWidth="1"/>
    <col min="12" max="12" width="6.421875" style="13" customWidth="1"/>
    <col min="13" max="13" width="8.8515625" style="13" customWidth="1"/>
    <col min="14" max="14" width="4.57421875" style="13" customWidth="1"/>
    <col min="15" max="15" width="8.421875" style="13" customWidth="1"/>
    <col min="16" max="16" width="4.57421875" style="13" customWidth="1"/>
    <col min="17" max="17" width="9.28125" style="13" customWidth="1"/>
    <col min="18" max="18" width="4.57421875" style="13" customWidth="1"/>
    <col min="19" max="19" width="9.00390625" style="13" customWidth="1"/>
    <col min="20" max="20" width="4.28125" style="13" customWidth="1"/>
    <col min="21" max="21" width="8.28125" style="13" customWidth="1"/>
    <col min="22" max="22" width="4.00390625" style="13" customWidth="1"/>
    <col min="23" max="23" width="9.57421875" style="13" customWidth="1"/>
    <col min="24" max="24" width="10.00390625" style="13" customWidth="1"/>
    <col min="25" max="25" width="7.57421875" style="13" customWidth="1"/>
    <col min="26" max="26" width="13.8515625" style="13" customWidth="1"/>
    <col min="27" max="27" width="3.57421875" style="13" customWidth="1"/>
    <col min="28" max="16384" width="11.421875" style="13" customWidth="1"/>
  </cols>
  <sheetData>
    <row r="1" spans="3:12" ht="18.75" customHeight="1">
      <c r="C1" s="14" t="s">
        <v>79</v>
      </c>
      <c r="D1" s="15"/>
      <c r="E1" s="15"/>
      <c r="F1" s="15"/>
      <c r="G1" s="15"/>
      <c r="H1" s="15"/>
      <c r="I1" s="15"/>
      <c r="J1" s="15"/>
      <c r="K1" s="15"/>
      <c r="L1" s="15"/>
    </row>
    <row r="2" spans="3:12" ht="18.75" customHeight="1">
      <c r="C2" s="14" t="s">
        <v>82</v>
      </c>
      <c r="D2" s="15"/>
      <c r="E2" s="15"/>
      <c r="F2" s="15"/>
      <c r="G2" s="15"/>
      <c r="H2" s="15"/>
      <c r="I2" s="15"/>
      <c r="J2" s="15"/>
      <c r="K2" s="15"/>
      <c r="L2" s="15"/>
    </row>
    <row r="3" spans="3:12" ht="18.75" customHeight="1">
      <c r="C3" s="14" t="s">
        <v>81</v>
      </c>
      <c r="D3" s="15"/>
      <c r="E3" s="15"/>
      <c r="F3" s="15"/>
      <c r="G3" s="15"/>
      <c r="H3" s="15"/>
      <c r="I3" s="15"/>
      <c r="J3" s="15"/>
      <c r="K3" s="15"/>
      <c r="L3" s="15"/>
    </row>
    <row r="4" spans="3:12" ht="18"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3:12" ht="18">
      <c r="C5" s="16"/>
      <c r="D5" s="16"/>
      <c r="E5" s="14" t="s">
        <v>505</v>
      </c>
      <c r="F5" s="14"/>
      <c r="G5" s="16"/>
      <c r="H5" s="16"/>
      <c r="I5" s="16"/>
      <c r="J5" s="16"/>
      <c r="K5" s="16"/>
      <c r="L5" s="16"/>
    </row>
    <row r="6" spans="2:12" ht="18">
      <c r="B6" s="17"/>
      <c r="C6" s="16"/>
      <c r="D6" s="16"/>
      <c r="E6" s="14" t="s">
        <v>217</v>
      </c>
      <c r="F6" s="16"/>
      <c r="G6" s="16"/>
      <c r="H6" s="16"/>
      <c r="I6" s="16"/>
      <c r="J6" s="16"/>
      <c r="K6" s="16"/>
      <c r="L6" s="16"/>
    </row>
    <row r="7" spans="2:12" ht="18">
      <c r="B7" s="17"/>
      <c r="C7" s="16"/>
      <c r="D7" s="16"/>
      <c r="E7" s="14" t="s">
        <v>53</v>
      </c>
      <c r="F7" s="16"/>
      <c r="G7" s="16"/>
      <c r="H7" s="16"/>
      <c r="I7" s="16"/>
      <c r="J7" s="16"/>
      <c r="K7" s="16"/>
      <c r="L7" s="16"/>
    </row>
    <row r="8" ht="13.5" thickBot="1"/>
    <row r="9" spans="5:25" ht="24" customHeight="1" thickBot="1">
      <c r="E9" s="641" t="s">
        <v>52</v>
      </c>
      <c r="F9" s="642"/>
      <c r="G9" s="642"/>
      <c r="H9" s="642"/>
      <c r="I9" s="642"/>
      <c r="J9" s="642"/>
      <c r="K9" s="642"/>
      <c r="L9" s="643"/>
      <c r="M9" s="641" t="s">
        <v>42</v>
      </c>
      <c r="N9" s="642"/>
      <c r="O9" s="642"/>
      <c r="P9" s="643"/>
      <c r="Q9" s="641" t="s">
        <v>43</v>
      </c>
      <c r="R9" s="642"/>
      <c r="S9" s="642"/>
      <c r="T9" s="642"/>
      <c r="U9" s="642"/>
      <c r="V9" s="643"/>
      <c r="W9" s="641" t="s">
        <v>36</v>
      </c>
      <c r="X9" s="642"/>
      <c r="Y9" s="668"/>
    </row>
    <row r="10" spans="2:26" ht="312.75" customHeight="1" thickBot="1">
      <c r="B10" s="18" t="s">
        <v>4</v>
      </c>
      <c r="C10" s="146" t="s">
        <v>162</v>
      </c>
      <c r="D10" s="147" t="s">
        <v>163</v>
      </c>
      <c r="E10" s="538" t="s">
        <v>57</v>
      </c>
      <c r="F10" s="539" t="s">
        <v>99</v>
      </c>
      <c r="G10" s="540" t="s">
        <v>58</v>
      </c>
      <c r="H10" s="540" t="s">
        <v>99</v>
      </c>
      <c r="I10" s="540" t="s">
        <v>59</v>
      </c>
      <c r="J10" s="541" t="s">
        <v>27</v>
      </c>
      <c r="K10" s="542" t="s">
        <v>31</v>
      </c>
      <c r="L10" s="543" t="s">
        <v>75</v>
      </c>
      <c r="M10" s="544" t="s">
        <v>60</v>
      </c>
      <c r="N10" s="541" t="s">
        <v>30</v>
      </c>
      <c r="O10" s="542" t="s">
        <v>32</v>
      </c>
      <c r="P10" s="543" t="s">
        <v>76</v>
      </c>
      <c r="Q10" s="538" t="s">
        <v>61</v>
      </c>
      <c r="R10" s="540" t="s">
        <v>100</v>
      </c>
      <c r="S10" s="545" t="s">
        <v>62</v>
      </c>
      <c r="T10" s="546" t="s">
        <v>100</v>
      </c>
      <c r="U10" s="547" t="s">
        <v>33</v>
      </c>
      <c r="V10" s="548" t="s">
        <v>77</v>
      </c>
      <c r="W10" s="549" t="s">
        <v>5</v>
      </c>
      <c r="X10" s="550" t="s">
        <v>90</v>
      </c>
      <c r="Y10" s="551" t="s">
        <v>6</v>
      </c>
      <c r="Z10" s="552"/>
    </row>
    <row r="11" spans="2:26" ht="19.5" customHeight="1">
      <c r="B11" s="21">
        <v>1</v>
      </c>
      <c r="C11" s="380" t="s">
        <v>168</v>
      </c>
      <c r="D11" s="22" t="s">
        <v>169</v>
      </c>
      <c r="E11" s="274">
        <v>26.099999999999998</v>
      </c>
      <c r="F11" s="228">
        <v>0</v>
      </c>
      <c r="G11" s="428">
        <v>30</v>
      </c>
      <c r="H11" s="429">
        <v>8</v>
      </c>
      <c r="I11" s="25">
        <v>34.25</v>
      </c>
      <c r="J11" s="26">
        <v>6</v>
      </c>
      <c r="K11" s="368">
        <f aca="true" t="shared" si="0" ref="K11:K35">((E11+G11+I11)/9)*3</f>
        <v>30.116666666666664</v>
      </c>
      <c r="L11" s="66">
        <v>22</v>
      </c>
      <c r="M11" s="229">
        <v>15.5</v>
      </c>
      <c r="N11" s="230">
        <v>0</v>
      </c>
      <c r="O11" s="206">
        <f aca="true" t="shared" si="1" ref="O11:O35">M11</f>
        <v>15.5</v>
      </c>
      <c r="P11" s="207">
        <f aca="true" t="shared" si="2" ref="P11:P35">N11</f>
        <v>0</v>
      </c>
      <c r="Q11" s="23">
        <v>10.75</v>
      </c>
      <c r="R11" s="24">
        <v>2</v>
      </c>
      <c r="S11" s="25">
        <v>17.5</v>
      </c>
      <c r="T11" s="66">
        <v>2</v>
      </c>
      <c r="U11" s="27">
        <f aca="true" t="shared" si="3" ref="U11:U35">(Q11+S11)/2</f>
        <v>14.125</v>
      </c>
      <c r="V11" s="26">
        <f aca="true" t="shared" si="4" ref="V11:V35">R11+T11</f>
        <v>4</v>
      </c>
      <c r="W11" s="151">
        <f aca="true" t="shared" si="5" ref="W11:W35">(K11+O11+U11)</f>
        <v>59.74166666666666</v>
      </c>
      <c r="X11" s="383">
        <f aca="true" t="shared" si="6" ref="X11:X35">W11/6</f>
        <v>9.956944444444444</v>
      </c>
      <c r="Y11" s="385">
        <f>L11+P11+V11</f>
        <v>26</v>
      </c>
      <c r="Z11" s="379" t="s">
        <v>165</v>
      </c>
    </row>
    <row r="12" spans="2:26" ht="19.5" customHeight="1">
      <c r="B12" s="4">
        <v>2</v>
      </c>
      <c r="C12" s="381" t="s">
        <v>170</v>
      </c>
      <c r="D12" s="5" t="s">
        <v>149</v>
      </c>
      <c r="E12" s="6">
        <v>30.900000000000002</v>
      </c>
      <c r="F12" s="7">
        <v>8</v>
      </c>
      <c r="G12" s="375">
        <v>38.25</v>
      </c>
      <c r="H12" s="430">
        <v>8</v>
      </c>
      <c r="I12" s="375">
        <v>42.666666666666664</v>
      </c>
      <c r="J12" s="376">
        <v>6</v>
      </c>
      <c r="K12" s="67">
        <f t="shared" si="0"/>
        <v>37.272222222222226</v>
      </c>
      <c r="L12" s="68">
        <f>F12+H12+J12</f>
        <v>22</v>
      </c>
      <c r="M12" s="420">
        <v>20.9</v>
      </c>
      <c r="N12" s="376">
        <v>4</v>
      </c>
      <c r="O12" s="67">
        <f t="shared" si="1"/>
        <v>20.9</v>
      </c>
      <c r="P12" s="68">
        <f t="shared" si="2"/>
        <v>4</v>
      </c>
      <c r="Q12" s="6">
        <v>16.5</v>
      </c>
      <c r="R12" s="7">
        <v>2</v>
      </c>
      <c r="S12" s="8">
        <v>15</v>
      </c>
      <c r="T12" s="68">
        <v>2</v>
      </c>
      <c r="U12" s="10">
        <f t="shared" si="3"/>
        <v>15.75</v>
      </c>
      <c r="V12" s="9">
        <f t="shared" si="4"/>
        <v>4</v>
      </c>
      <c r="W12" s="149">
        <f t="shared" si="5"/>
        <v>73.92222222222222</v>
      </c>
      <c r="X12" s="434">
        <f t="shared" si="6"/>
        <v>12.32037037037037</v>
      </c>
      <c r="Y12" s="435">
        <f>L12+P12+V12</f>
        <v>30</v>
      </c>
      <c r="Z12" s="405" t="s">
        <v>164</v>
      </c>
    </row>
    <row r="13" spans="2:26" ht="19.5" customHeight="1">
      <c r="B13" s="4">
        <v>3</v>
      </c>
      <c r="C13" s="381" t="s">
        <v>171</v>
      </c>
      <c r="D13" s="5" t="s">
        <v>172</v>
      </c>
      <c r="E13" s="216">
        <v>28.049999999999997</v>
      </c>
      <c r="F13" s="217">
        <v>0</v>
      </c>
      <c r="G13" s="220">
        <v>24</v>
      </c>
      <c r="H13" s="217">
        <v>0</v>
      </c>
      <c r="I13" s="8">
        <v>30.416666666666664</v>
      </c>
      <c r="J13" s="9">
        <v>6</v>
      </c>
      <c r="K13" s="69">
        <f t="shared" si="0"/>
        <v>27.488888888888887</v>
      </c>
      <c r="L13" s="70">
        <f>F13+H13+J13</f>
        <v>6</v>
      </c>
      <c r="M13" s="224">
        <v>15.7</v>
      </c>
      <c r="N13" s="222">
        <v>0</v>
      </c>
      <c r="O13" s="69">
        <f t="shared" si="1"/>
        <v>15.7</v>
      </c>
      <c r="P13" s="70">
        <f t="shared" si="2"/>
        <v>0</v>
      </c>
      <c r="Q13" s="6">
        <v>13.25</v>
      </c>
      <c r="R13" s="7">
        <v>2</v>
      </c>
      <c r="S13" s="8">
        <v>14.75</v>
      </c>
      <c r="T13" s="68">
        <v>2</v>
      </c>
      <c r="U13" s="10">
        <f t="shared" si="3"/>
        <v>14</v>
      </c>
      <c r="V13" s="9">
        <f t="shared" si="4"/>
        <v>4</v>
      </c>
      <c r="W13" s="149">
        <f t="shared" si="5"/>
        <v>57.18888888888888</v>
      </c>
      <c r="X13" s="384">
        <f t="shared" si="6"/>
        <v>9.53148148148148</v>
      </c>
      <c r="Y13" s="386">
        <f>L13+P13+V13</f>
        <v>10</v>
      </c>
      <c r="Z13" s="113" t="s">
        <v>165</v>
      </c>
    </row>
    <row r="14" spans="2:26" ht="19.5" customHeight="1">
      <c r="B14" s="114">
        <v>4</v>
      </c>
      <c r="C14" s="381" t="s">
        <v>173</v>
      </c>
      <c r="D14" s="5" t="s">
        <v>174</v>
      </c>
      <c r="E14" s="6">
        <v>31.950000000000003</v>
      </c>
      <c r="F14" s="7">
        <v>8</v>
      </c>
      <c r="G14" s="377">
        <v>29.25</v>
      </c>
      <c r="H14" s="431">
        <v>0</v>
      </c>
      <c r="I14" s="375">
        <v>38.583333333333336</v>
      </c>
      <c r="J14" s="376">
        <v>6</v>
      </c>
      <c r="K14" s="67">
        <f t="shared" si="0"/>
        <v>33.26111111111111</v>
      </c>
      <c r="L14" s="68">
        <v>22</v>
      </c>
      <c r="M14" s="224">
        <v>14.3</v>
      </c>
      <c r="N14" s="222">
        <v>0</v>
      </c>
      <c r="O14" s="69">
        <f t="shared" si="1"/>
        <v>14.3</v>
      </c>
      <c r="P14" s="70">
        <f t="shared" si="2"/>
        <v>0</v>
      </c>
      <c r="Q14" s="6">
        <v>12.25</v>
      </c>
      <c r="R14" s="7">
        <v>2</v>
      </c>
      <c r="S14" s="8">
        <v>16.25</v>
      </c>
      <c r="T14" s="68">
        <v>2</v>
      </c>
      <c r="U14" s="10">
        <f t="shared" si="3"/>
        <v>14.25</v>
      </c>
      <c r="V14" s="9">
        <f t="shared" si="4"/>
        <v>4</v>
      </c>
      <c r="W14" s="149">
        <f t="shared" si="5"/>
        <v>61.81111111111112</v>
      </c>
      <c r="X14" s="434">
        <f t="shared" si="6"/>
        <v>10.301851851851852</v>
      </c>
      <c r="Y14" s="435">
        <v>30</v>
      </c>
      <c r="Z14" s="405" t="s">
        <v>164</v>
      </c>
    </row>
    <row r="15" spans="2:26" ht="19.5" customHeight="1">
      <c r="B15" s="4">
        <v>5</v>
      </c>
      <c r="C15" s="381" t="s">
        <v>175</v>
      </c>
      <c r="D15" s="5" t="s">
        <v>176</v>
      </c>
      <c r="E15" s="6">
        <v>30.299999999999997</v>
      </c>
      <c r="F15" s="7">
        <v>8</v>
      </c>
      <c r="G15" s="220">
        <v>23.25</v>
      </c>
      <c r="H15" s="217">
        <v>0</v>
      </c>
      <c r="I15" s="375">
        <v>31.583333333333336</v>
      </c>
      <c r="J15" s="376">
        <v>6</v>
      </c>
      <c r="K15" s="69">
        <f t="shared" si="0"/>
        <v>28.377777777777776</v>
      </c>
      <c r="L15" s="70">
        <f>F15+H15+J15</f>
        <v>14</v>
      </c>
      <c r="M15" s="224">
        <v>13.2</v>
      </c>
      <c r="N15" s="222">
        <v>0</v>
      </c>
      <c r="O15" s="69">
        <f t="shared" si="1"/>
        <v>13.2</v>
      </c>
      <c r="P15" s="70">
        <f t="shared" si="2"/>
        <v>0</v>
      </c>
      <c r="Q15" s="6">
        <v>15</v>
      </c>
      <c r="R15" s="7">
        <v>2</v>
      </c>
      <c r="S15" s="8">
        <v>15.5</v>
      </c>
      <c r="T15" s="68">
        <v>2</v>
      </c>
      <c r="U15" s="10">
        <f t="shared" si="3"/>
        <v>15.25</v>
      </c>
      <c r="V15" s="9">
        <f t="shared" si="4"/>
        <v>4</v>
      </c>
      <c r="W15" s="149">
        <f t="shared" si="5"/>
        <v>56.827777777777776</v>
      </c>
      <c r="X15" s="384">
        <f t="shared" si="6"/>
        <v>9.471296296296297</v>
      </c>
      <c r="Y15" s="386">
        <f>L15+P15+V15</f>
        <v>18</v>
      </c>
      <c r="Z15" s="113" t="s">
        <v>165</v>
      </c>
    </row>
    <row r="16" spans="2:26" ht="19.5" customHeight="1">
      <c r="B16" s="4">
        <v>6</v>
      </c>
      <c r="C16" s="381" t="s">
        <v>204</v>
      </c>
      <c r="D16" s="5" t="s">
        <v>177</v>
      </c>
      <c r="E16" s="6">
        <v>35.25</v>
      </c>
      <c r="F16" s="7">
        <v>8</v>
      </c>
      <c r="G16" s="375">
        <v>22.5</v>
      </c>
      <c r="H16" s="430">
        <v>0</v>
      </c>
      <c r="I16" s="377">
        <v>29.5</v>
      </c>
      <c r="J16" s="378">
        <v>0</v>
      </c>
      <c r="K16" s="69">
        <f t="shared" si="0"/>
        <v>29.083333333333336</v>
      </c>
      <c r="L16" s="70">
        <f>F16+H16+J16</f>
        <v>8</v>
      </c>
      <c r="M16" s="224">
        <v>15.4</v>
      </c>
      <c r="N16" s="222">
        <v>0</v>
      </c>
      <c r="O16" s="69">
        <f t="shared" si="1"/>
        <v>15.4</v>
      </c>
      <c r="P16" s="70">
        <f t="shared" si="2"/>
        <v>0</v>
      </c>
      <c r="Q16" s="6">
        <v>15.5</v>
      </c>
      <c r="R16" s="7">
        <v>2</v>
      </c>
      <c r="S16" s="8">
        <v>14.75</v>
      </c>
      <c r="T16" s="68">
        <v>2</v>
      </c>
      <c r="U16" s="10">
        <f t="shared" si="3"/>
        <v>15.125</v>
      </c>
      <c r="V16" s="9">
        <f t="shared" si="4"/>
        <v>4</v>
      </c>
      <c r="W16" s="149">
        <f t="shared" si="5"/>
        <v>59.608333333333334</v>
      </c>
      <c r="X16" s="384">
        <f t="shared" si="6"/>
        <v>9.934722222222222</v>
      </c>
      <c r="Y16" s="386">
        <f>L16+P16+V16</f>
        <v>12</v>
      </c>
      <c r="Z16" s="113" t="s">
        <v>165</v>
      </c>
    </row>
    <row r="17" spans="2:26" ht="19.5" customHeight="1">
      <c r="B17" s="114">
        <v>7</v>
      </c>
      <c r="C17" s="381" t="s">
        <v>150</v>
      </c>
      <c r="D17" s="5" t="s">
        <v>25</v>
      </c>
      <c r="E17" s="216">
        <v>28.21875</v>
      </c>
      <c r="F17" s="217">
        <v>0</v>
      </c>
      <c r="G17" s="220">
        <v>25.5</v>
      </c>
      <c r="H17" s="217">
        <v>0</v>
      </c>
      <c r="I17" s="375">
        <v>40.5</v>
      </c>
      <c r="J17" s="376">
        <v>6</v>
      </c>
      <c r="K17" s="67">
        <f t="shared" si="0"/>
        <v>31.40625</v>
      </c>
      <c r="L17" s="68">
        <v>22</v>
      </c>
      <c r="M17" s="224">
        <v>19</v>
      </c>
      <c r="N17" s="222">
        <v>0</v>
      </c>
      <c r="O17" s="69">
        <f t="shared" si="1"/>
        <v>19</v>
      </c>
      <c r="P17" s="70">
        <f t="shared" si="2"/>
        <v>0</v>
      </c>
      <c r="Q17" s="156">
        <v>13.25</v>
      </c>
      <c r="R17" s="157">
        <v>2</v>
      </c>
      <c r="S17" s="158">
        <v>12.5</v>
      </c>
      <c r="T17" s="159">
        <v>2</v>
      </c>
      <c r="U17" s="10">
        <f t="shared" si="3"/>
        <v>12.875</v>
      </c>
      <c r="V17" s="9">
        <f t="shared" si="4"/>
        <v>4</v>
      </c>
      <c r="W17" s="149">
        <f t="shared" si="5"/>
        <v>63.28125</v>
      </c>
      <c r="X17" s="434">
        <f t="shared" si="6"/>
        <v>10.546875</v>
      </c>
      <c r="Y17" s="435">
        <v>30</v>
      </c>
      <c r="Z17" s="405" t="s">
        <v>164</v>
      </c>
    </row>
    <row r="18" spans="2:26" ht="19.5" customHeight="1">
      <c r="B18" s="4">
        <v>8</v>
      </c>
      <c r="C18" s="381" t="s">
        <v>145</v>
      </c>
      <c r="D18" s="5" t="s">
        <v>178</v>
      </c>
      <c r="E18" s="6">
        <v>35.25</v>
      </c>
      <c r="F18" s="7">
        <v>8</v>
      </c>
      <c r="G18" s="375">
        <v>33</v>
      </c>
      <c r="H18" s="430">
        <v>8</v>
      </c>
      <c r="I18" s="8">
        <v>31</v>
      </c>
      <c r="J18" s="9">
        <v>6</v>
      </c>
      <c r="K18" s="67">
        <f t="shared" si="0"/>
        <v>33.083333333333336</v>
      </c>
      <c r="L18" s="68">
        <v>22</v>
      </c>
      <c r="M18" s="419">
        <v>14.3</v>
      </c>
      <c r="N18" s="378">
        <v>0</v>
      </c>
      <c r="O18" s="69">
        <f t="shared" si="1"/>
        <v>14.3</v>
      </c>
      <c r="P18" s="70">
        <f t="shared" si="2"/>
        <v>0</v>
      </c>
      <c r="Q18" s="6">
        <v>14.25</v>
      </c>
      <c r="R18" s="7">
        <v>2</v>
      </c>
      <c r="S18" s="8">
        <v>14.75</v>
      </c>
      <c r="T18" s="68">
        <v>2</v>
      </c>
      <c r="U18" s="10">
        <f t="shared" si="3"/>
        <v>14.5</v>
      </c>
      <c r="V18" s="9">
        <f t="shared" si="4"/>
        <v>4</v>
      </c>
      <c r="W18" s="149">
        <f t="shared" si="5"/>
        <v>61.88333333333334</v>
      </c>
      <c r="X18" s="434">
        <f t="shared" si="6"/>
        <v>10.31388888888889</v>
      </c>
      <c r="Y18" s="435">
        <v>30</v>
      </c>
      <c r="Z18" s="405" t="s">
        <v>164</v>
      </c>
    </row>
    <row r="19" spans="2:26" ht="19.5" customHeight="1">
      <c r="B19" s="4">
        <v>9</v>
      </c>
      <c r="C19" s="381" t="s">
        <v>179</v>
      </c>
      <c r="D19" s="5" t="s">
        <v>180</v>
      </c>
      <c r="E19" s="216">
        <v>23.4</v>
      </c>
      <c r="F19" s="217">
        <v>0</v>
      </c>
      <c r="G19" s="375">
        <v>32.25</v>
      </c>
      <c r="H19" s="430">
        <v>8</v>
      </c>
      <c r="I19" s="375">
        <v>36.916666666666664</v>
      </c>
      <c r="J19" s="376">
        <v>6</v>
      </c>
      <c r="K19" s="67">
        <f t="shared" si="0"/>
        <v>30.855555555555554</v>
      </c>
      <c r="L19" s="68">
        <v>22</v>
      </c>
      <c r="M19" s="224">
        <v>11.3</v>
      </c>
      <c r="N19" s="222">
        <v>0</v>
      </c>
      <c r="O19" s="69">
        <f t="shared" si="1"/>
        <v>11.3</v>
      </c>
      <c r="P19" s="70">
        <f t="shared" si="2"/>
        <v>0</v>
      </c>
      <c r="Q19" s="6">
        <v>15.5</v>
      </c>
      <c r="R19" s="7">
        <v>2</v>
      </c>
      <c r="S19" s="8">
        <v>16.75</v>
      </c>
      <c r="T19" s="68">
        <v>2</v>
      </c>
      <c r="U19" s="10">
        <f t="shared" si="3"/>
        <v>16.125</v>
      </c>
      <c r="V19" s="9">
        <f t="shared" si="4"/>
        <v>4</v>
      </c>
      <c r="W19" s="149">
        <f t="shared" si="5"/>
        <v>58.28055555555555</v>
      </c>
      <c r="X19" s="384">
        <f t="shared" si="6"/>
        <v>9.713425925925925</v>
      </c>
      <c r="Y19" s="386">
        <f aca="true" t="shared" si="7" ref="Y19:Y24">L19+P19+V19</f>
        <v>26</v>
      </c>
      <c r="Z19" s="113" t="s">
        <v>165</v>
      </c>
    </row>
    <row r="20" spans="2:26" ht="19.5" customHeight="1">
      <c r="B20" s="114">
        <v>10</v>
      </c>
      <c r="C20" s="381" t="s">
        <v>152</v>
      </c>
      <c r="D20" s="5" t="s">
        <v>24</v>
      </c>
      <c r="E20" s="216">
        <v>27.375</v>
      </c>
      <c r="F20" s="217">
        <v>0</v>
      </c>
      <c r="G20" s="220">
        <v>29.25</v>
      </c>
      <c r="H20" s="217">
        <v>0</v>
      </c>
      <c r="I20" s="220">
        <v>12</v>
      </c>
      <c r="J20" s="222">
        <v>0</v>
      </c>
      <c r="K20" s="69">
        <f t="shared" si="0"/>
        <v>22.875</v>
      </c>
      <c r="L20" s="70">
        <f>F20+H20+J20</f>
        <v>0</v>
      </c>
      <c r="M20" s="224">
        <v>16</v>
      </c>
      <c r="N20" s="222">
        <v>0</v>
      </c>
      <c r="O20" s="69">
        <f t="shared" si="1"/>
        <v>16</v>
      </c>
      <c r="P20" s="70">
        <f t="shared" si="2"/>
        <v>0</v>
      </c>
      <c r="Q20" s="156">
        <v>14.5</v>
      </c>
      <c r="R20" s="157">
        <v>2</v>
      </c>
      <c r="S20" s="158">
        <v>10</v>
      </c>
      <c r="T20" s="159">
        <v>2</v>
      </c>
      <c r="U20" s="10">
        <f t="shared" si="3"/>
        <v>12.25</v>
      </c>
      <c r="V20" s="9">
        <f t="shared" si="4"/>
        <v>4</v>
      </c>
      <c r="W20" s="149">
        <f t="shared" si="5"/>
        <v>51.125</v>
      </c>
      <c r="X20" s="384">
        <f t="shared" si="6"/>
        <v>8.520833333333334</v>
      </c>
      <c r="Y20" s="386">
        <f t="shared" si="7"/>
        <v>4</v>
      </c>
      <c r="Z20" s="113" t="s">
        <v>165</v>
      </c>
    </row>
    <row r="21" spans="2:26" ht="19.5" customHeight="1">
      <c r="B21" s="4">
        <v>11</v>
      </c>
      <c r="C21" s="381" t="s">
        <v>182</v>
      </c>
      <c r="D21" s="5" t="s">
        <v>183</v>
      </c>
      <c r="E21" s="6">
        <v>33</v>
      </c>
      <c r="F21" s="7">
        <v>8</v>
      </c>
      <c r="G21" s="377">
        <v>24.75</v>
      </c>
      <c r="H21" s="431">
        <v>0</v>
      </c>
      <c r="I21" s="377">
        <v>28</v>
      </c>
      <c r="J21" s="378">
        <v>0</v>
      </c>
      <c r="K21" s="69">
        <f t="shared" si="0"/>
        <v>28.583333333333336</v>
      </c>
      <c r="L21" s="70">
        <f>F21+H21+J21</f>
        <v>8</v>
      </c>
      <c r="M21" s="224">
        <v>14.9</v>
      </c>
      <c r="N21" s="222">
        <v>0</v>
      </c>
      <c r="O21" s="69">
        <f t="shared" si="1"/>
        <v>14.9</v>
      </c>
      <c r="P21" s="70">
        <f t="shared" si="2"/>
        <v>0</v>
      </c>
      <c r="Q21" s="6">
        <v>13.5</v>
      </c>
      <c r="R21" s="7">
        <v>2</v>
      </c>
      <c r="S21" s="8">
        <v>13.5</v>
      </c>
      <c r="T21" s="68">
        <v>2</v>
      </c>
      <c r="U21" s="10">
        <f t="shared" si="3"/>
        <v>13.5</v>
      </c>
      <c r="V21" s="9">
        <f t="shared" si="4"/>
        <v>4</v>
      </c>
      <c r="W21" s="149">
        <f t="shared" si="5"/>
        <v>56.983333333333334</v>
      </c>
      <c r="X21" s="384">
        <f t="shared" si="6"/>
        <v>9.497222222222222</v>
      </c>
      <c r="Y21" s="386">
        <f t="shared" si="7"/>
        <v>12</v>
      </c>
      <c r="Z21" s="113" t="s">
        <v>165</v>
      </c>
    </row>
    <row r="22" spans="2:26" ht="19.5" customHeight="1">
      <c r="B22" s="4">
        <v>12</v>
      </c>
      <c r="C22" s="381" t="s">
        <v>205</v>
      </c>
      <c r="D22" s="5" t="s">
        <v>184</v>
      </c>
      <c r="E22" s="216">
        <v>27.599999999999998</v>
      </c>
      <c r="F22" s="217">
        <v>0</v>
      </c>
      <c r="G22" s="377">
        <v>19.5</v>
      </c>
      <c r="H22" s="431">
        <v>0</v>
      </c>
      <c r="I22" s="377">
        <v>29.5</v>
      </c>
      <c r="J22" s="378">
        <v>0</v>
      </c>
      <c r="K22" s="69">
        <f t="shared" si="0"/>
        <v>25.53333333333333</v>
      </c>
      <c r="L22" s="70">
        <f>F22+H22+J22</f>
        <v>0</v>
      </c>
      <c r="M22" s="224">
        <v>13.5</v>
      </c>
      <c r="N22" s="222">
        <v>0</v>
      </c>
      <c r="O22" s="69">
        <f t="shared" si="1"/>
        <v>13.5</v>
      </c>
      <c r="P22" s="70">
        <f t="shared" si="2"/>
        <v>0</v>
      </c>
      <c r="Q22" s="6">
        <v>14</v>
      </c>
      <c r="R22" s="7">
        <v>2</v>
      </c>
      <c r="S22" s="8">
        <v>13</v>
      </c>
      <c r="T22" s="68">
        <v>2</v>
      </c>
      <c r="U22" s="10">
        <f t="shared" si="3"/>
        <v>13.5</v>
      </c>
      <c r="V22" s="9">
        <f t="shared" si="4"/>
        <v>4</v>
      </c>
      <c r="W22" s="149">
        <f t="shared" si="5"/>
        <v>52.53333333333333</v>
      </c>
      <c r="X22" s="384">
        <f t="shared" si="6"/>
        <v>8.755555555555555</v>
      </c>
      <c r="Y22" s="386">
        <f t="shared" si="7"/>
        <v>4</v>
      </c>
      <c r="Z22" s="113" t="s">
        <v>165</v>
      </c>
    </row>
    <row r="23" spans="2:26" ht="19.5" customHeight="1">
      <c r="B23" s="114">
        <v>13</v>
      </c>
      <c r="C23" s="381" t="s">
        <v>185</v>
      </c>
      <c r="D23" s="5" t="s">
        <v>186</v>
      </c>
      <c r="E23" s="6">
        <v>35.400000000000006</v>
      </c>
      <c r="F23" s="7">
        <v>8</v>
      </c>
      <c r="G23" s="8">
        <v>30</v>
      </c>
      <c r="H23" s="7">
        <v>8</v>
      </c>
      <c r="I23" s="8">
        <v>30.333333333333336</v>
      </c>
      <c r="J23" s="9">
        <v>6</v>
      </c>
      <c r="K23" s="67">
        <f t="shared" si="0"/>
        <v>31.91111111111112</v>
      </c>
      <c r="L23" s="68">
        <f>F23+H23+J23</f>
        <v>22</v>
      </c>
      <c r="M23" s="419">
        <v>14.1</v>
      </c>
      <c r="N23" s="378">
        <v>0</v>
      </c>
      <c r="O23" s="69">
        <f t="shared" si="1"/>
        <v>14.1</v>
      </c>
      <c r="P23" s="70">
        <f t="shared" si="2"/>
        <v>0</v>
      </c>
      <c r="Q23" s="6">
        <v>12.75</v>
      </c>
      <c r="R23" s="7">
        <v>2</v>
      </c>
      <c r="S23" s="8">
        <v>14.25</v>
      </c>
      <c r="T23" s="68">
        <v>2</v>
      </c>
      <c r="U23" s="10">
        <f t="shared" si="3"/>
        <v>13.5</v>
      </c>
      <c r="V23" s="9">
        <f t="shared" si="4"/>
        <v>4</v>
      </c>
      <c r="W23" s="149">
        <f t="shared" si="5"/>
        <v>59.51111111111112</v>
      </c>
      <c r="X23" s="384">
        <f t="shared" si="6"/>
        <v>9.91851851851852</v>
      </c>
      <c r="Y23" s="386">
        <f t="shared" si="7"/>
        <v>26</v>
      </c>
      <c r="Z23" s="113" t="s">
        <v>165</v>
      </c>
    </row>
    <row r="24" spans="2:26" ht="19.5" customHeight="1">
      <c r="B24" s="4">
        <v>14</v>
      </c>
      <c r="C24" s="381" t="s">
        <v>187</v>
      </c>
      <c r="D24" s="5" t="s">
        <v>188</v>
      </c>
      <c r="E24" s="6">
        <v>30.450000000000003</v>
      </c>
      <c r="F24" s="7">
        <v>8</v>
      </c>
      <c r="G24" s="220">
        <v>12</v>
      </c>
      <c r="H24" s="217">
        <v>0</v>
      </c>
      <c r="I24" s="377">
        <v>24.333333333333336</v>
      </c>
      <c r="J24" s="378">
        <v>0</v>
      </c>
      <c r="K24" s="69">
        <f t="shared" si="0"/>
        <v>22.26111111111111</v>
      </c>
      <c r="L24" s="70">
        <f>F24+H24+J24</f>
        <v>8</v>
      </c>
      <c r="M24" s="420">
        <v>26.1</v>
      </c>
      <c r="N24" s="376">
        <v>4</v>
      </c>
      <c r="O24" s="67">
        <f t="shared" si="1"/>
        <v>26.1</v>
      </c>
      <c r="P24" s="68">
        <f t="shared" si="2"/>
        <v>4</v>
      </c>
      <c r="Q24" s="6">
        <v>11.5</v>
      </c>
      <c r="R24" s="7">
        <v>2</v>
      </c>
      <c r="S24" s="220">
        <v>5</v>
      </c>
      <c r="T24" s="275">
        <v>0</v>
      </c>
      <c r="U24" s="10">
        <f t="shared" si="3"/>
        <v>8.25</v>
      </c>
      <c r="V24" s="9">
        <f t="shared" si="4"/>
        <v>2</v>
      </c>
      <c r="W24" s="149">
        <f t="shared" si="5"/>
        <v>56.611111111111114</v>
      </c>
      <c r="X24" s="384">
        <f t="shared" si="6"/>
        <v>9.435185185185185</v>
      </c>
      <c r="Y24" s="386">
        <f t="shared" si="7"/>
        <v>14</v>
      </c>
      <c r="Z24" s="113" t="s">
        <v>165</v>
      </c>
    </row>
    <row r="25" spans="2:26" ht="19.5" customHeight="1">
      <c r="B25" s="4">
        <v>15</v>
      </c>
      <c r="C25" s="381" t="s">
        <v>190</v>
      </c>
      <c r="D25" s="5" t="s">
        <v>191</v>
      </c>
      <c r="E25" s="216">
        <v>28.349999999999998</v>
      </c>
      <c r="F25" s="217">
        <v>0</v>
      </c>
      <c r="G25" s="375">
        <v>38.25</v>
      </c>
      <c r="H25" s="430">
        <v>8</v>
      </c>
      <c r="I25" s="220">
        <v>28.666666666666664</v>
      </c>
      <c r="J25" s="222">
        <v>0</v>
      </c>
      <c r="K25" s="67">
        <f t="shared" si="0"/>
        <v>31.755555555555553</v>
      </c>
      <c r="L25" s="68">
        <v>22</v>
      </c>
      <c r="M25" s="419">
        <v>16.2</v>
      </c>
      <c r="N25" s="378">
        <v>0</v>
      </c>
      <c r="O25" s="69">
        <f t="shared" si="1"/>
        <v>16.2</v>
      </c>
      <c r="P25" s="70">
        <f t="shared" si="2"/>
        <v>0</v>
      </c>
      <c r="Q25" s="6">
        <v>12.5</v>
      </c>
      <c r="R25" s="7">
        <v>2</v>
      </c>
      <c r="S25" s="8">
        <v>15</v>
      </c>
      <c r="T25" s="68">
        <v>2</v>
      </c>
      <c r="U25" s="10">
        <f t="shared" si="3"/>
        <v>13.75</v>
      </c>
      <c r="V25" s="9">
        <f t="shared" si="4"/>
        <v>4</v>
      </c>
      <c r="W25" s="149">
        <f t="shared" si="5"/>
        <v>61.70555555555555</v>
      </c>
      <c r="X25" s="434">
        <f t="shared" si="6"/>
        <v>10.284259259259258</v>
      </c>
      <c r="Y25" s="435">
        <v>30</v>
      </c>
      <c r="Z25" s="405" t="s">
        <v>164</v>
      </c>
    </row>
    <row r="26" spans="2:26" ht="19.5" customHeight="1">
      <c r="B26" s="114">
        <v>16</v>
      </c>
      <c r="C26" s="381" t="s">
        <v>192</v>
      </c>
      <c r="D26" s="5" t="s">
        <v>155</v>
      </c>
      <c r="E26" s="436">
        <v>30.450000000000003</v>
      </c>
      <c r="F26" s="430">
        <v>8</v>
      </c>
      <c r="G26" s="377">
        <v>18.75</v>
      </c>
      <c r="H26" s="431">
        <v>0</v>
      </c>
      <c r="I26" s="8">
        <v>30.25</v>
      </c>
      <c r="J26" s="9">
        <v>6</v>
      </c>
      <c r="K26" s="69">
        <f t="shared" si="0"/>
        <v>26.483333333333334</v>
      </c>
      <c r="L26" s="70">
        <f>F26+H26+J26</f>
        <v>14</v>
      </c>
      <c r="M26" s="224">
        <v>11.5</v>
      </c>
      <c r="N26" s="222">
        <v>0</v>
      </c>
      <c r="O26" s="69">
        <f t="shared" si="1"/>
        <v>11.5</v>
      </c>
      <c r="P26" s="70">
        <f t="shared" si="2"/>
        <v>0</v>
      </c>
      <c r="Q26" s="6">
        <v>12.25</v>
      </c>
      <c r="R26" s="7">
        <v>2</v>
      </c>
      <c r="S26" s="220">
        <v>5.5</v>
      </c>
      <c r="T26" s="275">
        <v>0</v>
      </c>
      <c r="U26" s="10">
        <f t="shared" si="3"/>
        <v>8.875</v>
      </c>
      <c r="V26" s="9">
        <f t="shared" si="4"/>
        <v>2</v>
      </c>
      <c r="W26" s="149">
        <f t="shared" si="5"/>
        <v>46.858333333333334</v>
      </c>
      <c r="X26" s="384">
        <f t="shared" si="6"/>
        <v>7.809722222222223</v>
      </c>
      <c r="Y26" s="386">
        <f>L26+P26+V26</f>
        <v>16</v>
      </c>
      <c r="Z26" s="113" t="s">
        <v>165</v>
      </c>
    </row>
    <row r="27" spans="2:26" ht="19.5" customHeight="1">
      <c r="B27" s="4">
        <v>17</v>
      </c>
      <c r="C27" s="381" t="s">
        <v>193</v>
      </c>
      <c r="D27" s="5" t="s">
        <v>8</v>
      </c>
      <c r="E27" s="216">
        <v>28.799999999999997</v>
      </c>
      <c r="F27" s="217">
        <v>0</v>
      </c>
      <c r="G27" s="220">
        <v>27</v>
      </c>
      <c r="H27" s="217">
        <v>0</v>
      </c>
      <c r="I27" s="377">
        <v>29.833333333333336</v>
      </c>
      <c r="J27" s="378">
        <v>0</v>
      </c>
      <c r="K27" s="69">
        <f t="shared" si="0"/>
        <v>28.544444444444444</v>
      </c>
      <c r="L27" s="70">
        <f>F27+H27+J27</f>
        <v>0</v>
      </c>
      <c r="M27" s="420">
        <v>22.9</v>
      </c>
      <c r="N27" s="376">
        <v>4</v>
      </c>
      <c r="O27" s="67">
        <f t="shared" si="1"/>
        <v>22.9</v>
      </c>
      <c r="P27" s="68">
        <f t="shared" si="2"/>
        <v>4</v>
      </c>
      <c r="Q27" s="6">
        <v>13</v>
      </c>
      <c r="R27" s="7">
        <v>2</v>
      </c>
      <c r="S27" s="8">
        <v>14</v>
      </c>
      <c r="T27" s="68">
        <v>2</v>
      </c>
      <c r="U27" s="10">
        <f t="shared" si="3"/>
        <v>13.5</v>
      </c>
      <c r="V27" s="9">
        <f t="shared" si="4"/>
        <v>4</v>
      </c>
      <c r="W27" s="149">
        <f t="shared" si="5"/>
        <v>64.94444444444444</v>
      </c>
      <c r="X27" s="434">
        <f t="shared" si="6"/>
        <v>10.824074074074074</v>
      </c>
      <c r="Y27" s="435">
        <v>30</v>
      </c>
      <c r="Z27" s="405" t="s">
        <v>164</v>
      </c>
    </row>
    <row r="28" spans="2:26" ht="19.5" customHeight="1">
      <c r="B28" s="4">
        <v>18</v>
      </c>
      <c r="C28" s="381" t="s">
        <v>206</v>
      </c>
      <c r="D28" s="5" t="s">
        <v>128</v>
      </c>
      <c r="E28" s="6">
        <v>30.299999999999997</v>
      </c>
      <c r="F28" s="7">
        <v>8</v>
      </c>
      <c r="G28" s="220">
        <v>24</v>
      </c>
      <c r="H28" s="217">
        <v>0</v>
      </c>
      <c r="I28" s="220">
        <v>25.916666666666664</v>
      </c>
      <c r="J28" s="222">
        <v>0</v>
      </c>
      <c r="K28" s="69">
        <f t="shared" si="0"/>
        <v>26.738888888888887</v>
      </c>
      <c r="L28" s="70">
        <f>F28+H28+J28</f>
        <v>8</v>
      </c>
      <c r="M28" s="224">
        <v>13.1</v>
      </c>
      <c r="N28" s="222">
        <v>0</v>
      </c>
      <c r="O28" s="69">
        <f t="shared" si="1"/>
        <v>13.1</v>
      </c>
      <c r="P28" s="70">
        <f t="shared" si="2"/>
        <v>0</v>
      </c>
      <c r="Q28" s="6">
        <v>16.75</v>
      </c>
      <c r="R28" s="7">
        <v>2</v>
      </c>
      <c r="S28" s="8">
        <v>14</v>
      </c>
      <c r="T28" s="68">
        <v>2</v>
      </c>
      <c r="U28" s="10">
        <f t="shared" si="3"/>
        <v>15.375</v>
      </c>
      <c r="V28" s="9">
        <f t="shared" si="4"/>
        <v>4</v>
      </c>
      <c r="W28" s="149">
        <f t="shared" si="5"/>
        <v>55.21388888888889</v>
      </c>
      <c r="X28" s="384">
        <f t="shared" si="6"/>
        <v>9.202314814814814</v>
      </c>
      <c r="Y28" s="386">
        <f>L28+P28+V28</f>
        <v>12</v>
      </c>
      <c r="Z28" s="113" t="s">
        <v>165</v>
      </c>
    </row>
    <row r="29" spans="2:26" ht="19.5" customHeight="1">
      <c r="B29" s="114">
        <v>19</v>
      </c>
      <c r="C29" s="381" t="s">
        <v>194</v>
      </c>
      <c r="D29" s="5" t="s">
        <v>138</v>
      </c>
      <c r="E29" s="437">
        <v>25.799999999999997</v>
      </c>
      <c r="F29" s="431">
        <v>0</v>
      </c>
      <c r="G29" s="220">
        <v>21</v>
      </c>
      <c r="H29" s="217">
        <v>0</v>
      </c>
      <c r="I29" s="375">
        <v>35.083333333333336</v>
      </c>
      <c r="J29" s="376">
        <v>6</v>
      </c>
      <c r="K29" s="69">
        <f t="shared" si="0"/>
        <v>27.294444444444444</v>
      </c>
      <c r="L29" s="70">
        <f>F29+H29+J29</f>
        <v>6</v>
      </c>
      <c r="M29" s="420">
        <v>20.6</v>
      </c>
      <c r="N29" s="376">
        <v>4</v>
      </c>
      <c r="O29" s="67">
        <f t="shared" si="1"/>
        <v>20.6</v>
      </c>
      <c r="P29" s="68">
        <f t="shared" si="2"/>
        <v>4</v>
      </c>
      <c r="Q29" s="6">
        <v>12.5</v>
      </c>
      <c r="R29" s="7">
        <v>2</v>
      </c>
      <c r="S29" s="8">
        <v>11.75</v>
      </c>
      <c r="T29" s="68">
        <v>2</v>
      </c>
      <c r="U29" s="10">
        <f t="shared" si="3"/>
        <v>12.125</v>
      </c>
      <c r="V29" s="9">
        <f t="shared" si="4"/>
        <v>4</v>
      </c>
      <c r="W29" s="149">
        <f t="shared" si="5"/>
        <v>60.019444444444446</v>
      </c>
      <c r="X29" s="434">
        <f t="shared" si="6"/>
        <v>10.003240740740742</v>
      </c>
      <c r="Y29" s="435">
        <v>30</v>
      </c>
      <c r="Z29" s="405" t="s">
        <v>164</v>
      </c>
    </row>
    <row r="30" spans="2:26" ht="19.5" customHeight="1">
      <c r="B30" s="4">
        <v>20</v>
      </c>
      <c r="C30" s="381" t="s">
        <v>195</v>
      </c>
      <c r="D30" s="5" t="s">
        <v>196</v>
      </c>
      <c r="E30" s="437">
        <v>27.900000000000002</v>
      </c>
      <c r="F30" s="431">
        <v>0</v>
      </c>
      <c r="G30" s="220">
        <v>27</v>
      </c>
      <c r="H30" s="217">
        <v>0</v>
      </c>
      <c r="I30" s="220">
        <v>28</v>
      </c>
      <c r="J30" s="222">
        <v>0</v>
      </c>
      <c r="K30" s="69">
        <f t="shared" si="0"/>
        <v>27.633333333333336</v>
      </c>
      <c r="L30" s="70">
        <f>F30+H30+J30</f>
        <v>0</v>
      </c>
      <c r="M30" s="224">
        <v>15.5</v>
      </c>
      <c r="N30" s="222">
        <v>0</v>
      </c>
      <c r="O30" s="69">
        <f t="shared" si="1"/>
        <v>15.5</v>
      </c>
      <c r="P30" s="70">
        <f t="shared" si="2"/>
        <v>0</v>
      </c>
      <c r="Q30" s="6">
        <v>15</v>
      </c>
      <c r="R30" s="7">
        <v>2</v>
      </c>
      <c r="S30" s="8">
        <v>15</v>
      </c>
      <c r="T30" s="68">
        <v>2</v>
      </c>
      <c r="U30" s="10">
        <f t="shared" si="3"/>
        <v>15</v>
      </c>
      <c r="V30" s="9">
        <f t="shared" si="4"/>
        <v>4</v>
      </c>
      <c r="W30" s="149">
        <f t="shared" si="5"/>
        <v>58.13333333333334</v>
      </c>
      <c r="X30" s="384">
        <f t="shared" si="6"/>
        <v>9.68888888888889</v>
      </c>
      <c r="Y30" s="386">
        <f>L30+P30+V30</f>
        <v>4</v>
      </c>
      <c r="Z30" s="113" t="s">
        <v>165</v>
      </c>
    </row>
    <row r="31" spans="2:26" ht="19.5" customHeight="1">
      <c r="B31" s="4">
        <v>21</v>
      </c>
      <c r="C31" s="381" t="s">
        <v>197</v>
      </c>
      <c r="D31" s="5" t="s">
        <v>146</v>
      </c>
      <c r="E31" s="6">
        <v>31.950000000000003</v>
      </c>
      <c r="F31" s="7">
        <v>8</v>
      </c>
      <c r="G31" s="377">
        <v>21.75</v>
      </c>
      <c r="H31" s="431">
        <v>0</v>
      </c>
      <c r="I31" s="8">
        <v>39.166666666666664</v>
      </c>
      <c r="J31" s="9">
        <v>6</v>
      </c>
      <c r="K31" s="67">
        <f t="shared" si="0"/>
        <v>30.95555555555556</v>
      </c>
      <c r="L31" s="68">
        <v>22</v>
      </c>
      <c r="M31" s="420">
        <v>22.1</v>
      </c>
      <c r="N31" s="376">
        <v>4</v>
      </c>
      <c r="O31" s="67">
        <f t="shared" si="1"/>
        <v>22.1</v>
      </c>
      <c r="P31" s="68">
        <f t="shared" si="2"/>
        <v>4</v>
      </c>
      <c r="Q31" s="6">
        <v>14.5</v>
      </c>
      <c r="R31" s="7">
        <v>2</v>
      </c>
      <c r="S31" s="8">
        <v>15.75</v>
      </c>
      <c r="T31" s="68">
        <v>2</v>
      </c>
      <c r="U31" s="10">
        <f t="shared" si="3"/>
        <v>15.125</v>
      </c>
      <c r="V31" s="9">
        <f t="shared" si="4"/>
        <v>4</v>
      </c>
      <c r="W31" s="149">
        <f t="shared" si="5"/>
        <v>68.18055555555556</v>
      </c>
      <c r="X31" s="434">
        <f t="shared" si="6"/>
        <v>11.363425925925926</v>
      </c>
      <c r="Y31" s="435">
        <v>30</v>
      </c>
      <c r="Z31" s="405" t="s">
        <v>164</v>
      </c>
    </row>
    <row r="32" spans="2:26" ht="19.5" customHeight="1">
      <c r="B32" s="114">
        <v>22</v>
      </c>
      <c r="C32" s="381" t="s">
        <v>198</v>
      </c>
      <c r="D32" s="5" t="s">
        <v>199</v>
      </c>
      <c r="E32" s="6">
        <v>37.2</v>
      </c>
      <c r="F32" s="7">
        <v>8</v>
      </c>
      <c r="G32" s="220">
        <v>15</v>
      </c>
      <c r="H32" s="217">
        <v>0</v>
      </c>
      <c r="I32" s="8">
        <v>35.75</v>
      </c>
      <c r="J32" s="9">
        <v>6</v>
      </c>
      <c r="K32" s="69">
        <f t="shared" si="0"/>
        <v>29.316666666666666</v>
      </c>
      <c r="L32" s="70">
        <f>F32+H32+J32</f>
        <v>14</v>
      </c>
      <c r="M32" s="224">
        <v>16.7</v>
      </c>
      <c r="N32" s="222">
        <v>0</v>
      </c>
      <c r="O32" s="69">
        <f t="shared" si="1"/>
        <v>16.7</v>
      </c>
      <c r="P32" s="70">
        <f t="shared" si="2"/>
        <v>0</v>
      </c>
      <c r="Q32" s="6">
        <v>12.5</v>
      </c>
      <c r="R32" s="7">
        <v>2</v>
      </c>
      <c r="S32" s="8">
        <v>10.5</v>
      </c>
      <c r="T32" s="68">
        <v>2</v>
      </c>
      <c r="U32" s="10">
        <f t="shared" si="3"/>
        <v>11.5</v>
      </c>
      <c r="V32" s="9">
        <f t="shared" si="4"/>
        <v>4</v>
      </c>
      <c r="W32" s="149">
        <f t="shared" si="5"/>
        <v>57.516666666666666</v>
      </c>
      <c r="X32" s="384">
        <f t="shared" si="6"/>
        <v>9.58611111111111</v>
      </c>
      <c r="Y32" s="386">
        <f>L32+P32+V32</f>
        <v>18</v>
      </c>
      <c r="Z32" s="113" t="s">
        <v>165</v>
      </c>
    </row>
    <row r="33" spans="2:26" ht="19.5" customHeight="1">
      <c r="B33" s="4">
        <v>23</v>
      </c>
      <c r="C33" s="381" t="s">
        <v>158</v>
      </c>
      <c r="D33" s="5" t="s">
        <v>159</v>
      </c>
      <c r="E33" s="216">
        <v>28.96875</v>
      </c>
      <c r="F33" s="217">
        <v>0</v>
      </c>
      <c r="G33" s="220">
        <v>29.25</v>
      </c>
      <c r="H33" s="217">
        <v>0</v>
      </c>
      <c r="I33" s="220">
        <v>23.0625</v>
      </c>
      <c r="J33" s="222">
        <v>0</v>
      </c>
      <c r="K33" s="69">
        <f t="shared" si="0"/>
        <v>27.09375</v>
      </c>
      <c r="L33" s="70">
        <f>F33+H33+J33</f>
        <v>0</v>
      </c>
      <c r="M33" s="224">
        <v>8</v>
      </c>
      <c r="N33" s="222">
        <v>0</v>
      </c>
      <c r="O33" s="69">
        <f t="shared" si="1"/>
        <v>8</v>
      </c>
      <c r="P33" s="70">
        <f t="shared" si="2"/>
        <v>0</v>
      </c>
      <c r="Q33" s="156">
        <v>18.5</v>
      </c>
      <c r="R33" s="157">
        <v>2</v>
      </c>
      <c r="S33" s="158">
        <v>14</v>
      </c>
      <c r="T33" s="159">
        <v>2</v>
      </c>
      <c r="U33" s="10">
        <f t="shared" si="3"/>
        <v>16.25</v>
      </c>
      <c r="V33" s="9">
        <f t="shared" si="4"/>
        <v>4</v>
      </c>
      <c r="W33" s="149">
        <f t="shared" si="5"/>
        <v>51.34375</v>
      </c>
      <c r="X33" s="384">
        <f t="shared" si="6"/>
        <v>8.557291666666666</v>
      </c>
      <c r="Y33" s="386">
        <f>L33+P33+V33</f>
        <v>4</v>
      </c>
      <c r="Z33" s="113" t="s">
        <v>165</v>
      </c>
    </row>
    <row r="34" spans="2:26" ht="19.5" customHeight="1">
      <c r="B34" s="4">
        <v>24</v>
      </c>
      <c r="C34" s="381" t="s">
        <v>200</v>
      </c>
      <c r="D34" s="5" t="s">
        <v>201</v>
      </c>
      <c r="E34" s="436">
        <v>30.839999999999996</v>
      </c>
      <c r="F34" s="430">
        <v>8</v>
      </c>
      <c r="G34" s="8">
        <v>37.5</v>
      </c>
      <c r="H34" s="7">
        <v>8</v>
      </c>
      <c r="I34" s="375">
        <v>37.083333333333336</v>
      </c>
      <c r="J34" s="376">
        <v>6</v>
      </c>
      <c r="K34" s="67">
        <f t="shared" si="0"/>
        <v>35.141111111111115</v>
      </c>
      <c r="L34" s="68">
        <f>F34+H34+J34</f>
        <v>22</v>
      </c>
      <c r="M34" s="224">
        <v>14.3</v>
      </c>
      <c r="N34" s="222">
        <v>0</v>
      </c>
      <c r="O34" s="69">
        <f t="shared" si="1"/>
        <v>14.3</v>
      </c>
      <c r="P34" s="70">
        <f t="shared" si="2"/>
        <v>0</v>
      </c>
      <c r="Q34" s="6">
        <v>12</v>
      </c>
      <c r="R34" s="7">
        <v>2</v>
      </c>
      <c r="S34" s="8">
        <v>16.25</v>
      </c>
      <c r="T34" s="68">
        <v>2</v>
      </c>
      <c r="U34" s="10">
        <f t="shared" si="3"/>
        <v>14.125</v>
      </c>
      <c r="V34" s="9">
        <f t="shared" si="4"/>
        <v>4</v>
      </c>
      <c r="W34" s="149">
        <f t="shared" si="5"/>
        <v>63.56611111111111</v>
      </c>
      <c r="X34" s="434">
        <f t="shared" si="6"/>
        <v>10.594351851851853</v>
      </c>
      <c r="Y34" s="435">
        <v>30</v>
      </c>
      <c r="Z34" s="405" t="s">
        <v>164</v>
      </c>
    </row>
    <row r="35" spans="2:26" ht="19.5" customHeight="1" thickBot="1">
      <c r="B35" s="427">
        <v>25</v>
      </c>
      <c r="C35" s="382" t="s">
        <v>202</v>
      </c>
      <c r="D35" s="30" t="s">
        <v>203</v>
      </c>
      <c r="E35" s="438">
        <v>27.900000000000002</v>
      </c>
      <c r="F35" s="433">
        <v>0</v>
      </c>
      <c r="G35" s="432">
        <v>15</v>
      </c>
      <c r="H35" s="433">
        <v>0</v>
      </c>
      <c r="I35" s="221">
        <v>27.583333333333336</v>
      </c>
      <c r="J35" s="223">
        <v>0</v>
      </c>
      <c r="K35" s="212">
        <f t="shared" si="0"/>
        <v>23.49444444444445</v>
      </c>
      <c r="L35" s="213">
        <f>F35+H35+J35</f>
        <v>0</v>
      </c>
      <c r="M35" s="439">
        <v>25.1</v>
      </c>
      <c r="N35" s="440">
        <v>4</v>
      </c>
      <c r="O35" s="367">
        <f t="shared" si="1"/>
        <v>25.1</v>
      </c>
      <c r="P35" s="126">
        <f t="shared" si="2"/>
        <v>4</v>
      </c>
      <c r="Q35" s="31">
        <v>12.25</v>
      </c>
      <c r="R35" s="32">
        <v>2</v>
      </c>
      <c r="S35" s="116">
        <v>16</v>
      </c>
      <c r="T35" s="126">
        <v>2</v>
      </c>
      <c r="U35" s="148">
        <f t="shared" si="3"/>
        <v>14.125</v>
      </c>
      <c r="V35" s="117">
        <f t="shared" si="4"/>
        <v>4</v>
      </c>
      <c r="W35" s="152">
        <f t="shared" si="5"/>
        <v>62.71944444444445</v>
      </c>
      <c r="X35" s="441">
        <f t="shared" si="6"/>
        <v>10.45324074074074</v>
      </c>
      <c r="Y35" s="442">
        <v>30</v>
      </c>
      <c r="Z35" s="414" t="s">
        <v>164</v>
      </c>
    </row>
    <row r="36" ht="18" customHeight="1"/>
    <row r="37" spans="3:19" ht="21">
      <c r="C37" s="33" t="s">
        <v>504</v>
      </c>
      <c r="D37" s="34"/>
      <c r="E37" s="192"/>
      <c r="F37" s="34"/>
      <c r="G37" s="34"/>
      <c r="H37" s="34"/>
      <c r="I37" s="34"/>
      <c r="J37" s="34"/>
      <c r="K37" s="34"/>
      <c r="L37" s="34"/>
      <c r="M37" s="71" t="s">
        <v>507</v>
      </c>
      <c r="N37" s="34"/>
      <c r="O37" s="34"/>
      <c r="P37" s="34"/>
      <c r="Q37" s="35"/>
      <c r="R37" s="38"/>
      <c r="S37" s="38"/>
    </row>
    <row r="38" spans="3:19" ht="21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38"/>
      <c r="S38" s="38"/>
    </row>
    <row r="39" spans="3:25" ht="21">
      <c r="C39" s="33" t="s">
        <v>114</v>
      </c>
      <c r="E39" s="155" t="s">
        <v>207</v>
      </c>
      <c r="F39" s="36"/>
      <c r="G39" s="36"/>
      <c r="H39" s="34"/>
      <c r="I39" s="34"/>
      <c r="J39" s="34"/>
      <c r="K39" s="34"/>
      <c r="L39" s="34"/>
      <c r="M39" s="64" t="s">
        <v>111</v>
      </c>
      <c r="N39" s="72"/>
      <c r="O39" s="72"/>
      <c r="P39" s="72"/>
      <c r="Q39" s="72"/>
      <c r="R39" s="63"/>
      <c r="S39" s="63"/>
      <c r="T39" s="64" t="s">
        <v>109</v>
      </c>
      <c r="U39" s="37"/>
      <c r="V39" s="37"/>
      <c r="W39" s="37"/>
      <c r="X39" s="37"/>
      <c r="Y39" s="37"/>
    </row>
    <row r="40" spans="5:25" ht="21">
      <c r="E40" s="155" t="s">
        <v>213</v>
      </c>
      <c r="F40" s="36"/>
      <c r="G40" s="36"/>
      <c r="M40" s="35"/>
      <c r="N40" s="35" t="s">
        <v>85</v>
      </c>
      <c r="O40" s="35"/>
      <c r="P40" s="35"/>
      <c r="Q40" s="35"/>
      <c r="T40" s="37"/>
      <c r="U40" s="64" t="s">
        <v>108</v>
      </c>
      <c r="V40" s="37"/>
      <c r="W40" s="37"/>
      <c r="X40" s="37"/>
      <c r="Y40" s="37"/>
    </row>
    <row r="41" spans="5:21" ht="21">
      <c r="E41" s="155" t="s">
        <v>212</v>
      </c>
      <c r="G41" s="36"/>
      <c r="M41" s="35"/>
      <c r="N41" s="35"/>
      <c r="O41" s="35"/>
      <c r="P41" s="35"/>
      <c r="Q41" s="35"/>
      <c r="U41" s="35" t="s">
        <v>110</v>
      </c>
    </row>
    <row r="42" spans="5:21" ht="21">
      <c r="E42" s="155" t="s">
        <v>210</v>
      </c>
      <c r="F42" s="36"/>
      <c r="U42" s="35"/>
    </row>
    <row r="43" spans="5:17" ht="21">
      <c r="E43" s="64" t="s">
        <v>215</v>
      </c>
      <c r="M43" s="35"/>
      <c r="N43" s="35"/>
      <c r="O43" s="35"/>
      <c r="P43" s="35"/>
      <c r="Q43" s="35"/>
    </row>
    <row r="44" ht="20.25">
      <c r="E44" s="155" t="s">
        <v>211</v>
      </c>
    </row>
    <row r="45" ht="20.25">
      <c r="E45" s="155" t="s">
        <v>214</v>
      </c>
    </row>
    <row r="46" ht="20.25">
      <c r="E46" s="64" t="s">
        <v>216</v>
      </c>
    </row>
    <row r="47" ht="20.25">
      <c r="E47" s="155" t="s">
        <v>209</v>
      </c>
    </row>
    <row r="48" ht="20.25">
      <c r="E48" s="155" t="s">
        <v>208</v>
      </c>
    </row>
  </sheetData>
  <sheetProtection password="880B" sheet="1" formatCells="0" formatColumns="0" formatRows="0" insertColumns="0" insertRows="0" insertHyperlinks="0" deleteColumns="0" deleteRows="0" sort="0" autoFilter="0" pivotTables="0"/>
  <mergeCells count="4">
    <mergeCell ref="E9:L9"/>
    <mergeCell ref="M9:P9"/>
    <mergeCell ref="Q9:V9"/>
    <mergeCell ref="W9:Y9"/>
  </mergeCells>
  <printOptions horizontalCentered="1" verticalCentered="1"/>
  <pageMargins left="0.7086614173228347" right="0.31496062992125984" top="0.15748031496062992" bottom="0.15748031496062992" header="0.11811023622047245" footer="0.31496062992125984"/>
  <pageSetup fitToHeight="1" fitToWidth="1" horizontalDpi="600" verticalDpi="600" orientation="portrait" paperSize="9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B68"/>
  <sheetViews>
    <sheetView view="pageBreakPreview" zoomScale="50" zoomScaleNormal="75" zoomScaleSheetLayoutView="50" zoomScalePageLayoutView="0" workbookViewId="0" topLeftCell="A7">
      <selection activeCell="Z12" sqref="Z12:Z56"/>
    </sheetView>
  </sheetViews>
  <sheetFormatPr defaultColWidth="11.421875" defaultRowHeight="12.75"/>
  <cols>
    <col min="1" max="1" width="6.00390625" style="13" customWidth="1"/>
    <col min="2" max="2" width="5.7109375" style="13" customWidth="1"/>
    <col min="3" max="3" width="32.421875" style="13" customWidth="1"/>
    <col min="4" max="4" width="26.421875" style="13" customWidth="1"/>
    <col min="5" max="5" width="10.421875" style="13" customWidth="1"/>
    <col min="6" max="6" width="4.8515625" style="13" customWidth="1"/>
    <col min="7" max="7" width="10.421875" style="13" customWidth="1"/>
    <col min="8" max="8" width="5.00390625" style="13" customWidth="1"/>
    <col min="9" max="9" width="11.28125" style="13" customWidth="1"/>
    <col min="10" max="10" width="4.57421875" style="13" customWidth="1"/>
    <col min="11" max="11" width="10.140625" style="13" customWidth="1"/>
    <col min="12" max="12" width="5.140625" style="13" customWidth="1"/>
    <col min="13" max="13" width="11.421875" style="13" customWidth="1"/>
    <col min="14" max="14" width="4.7109375" style="13" customWidth="1"/>
    <col min="15" max="15" width="11.421875" style="13" customWidth="1"/>
    <col min="16" max="16" width="4.8515625" style="13" customWidth="1"/>
    <col min="17" max="17" width="11.421875" style="13" customWidth="1"/>
    <col min="18" max="18" width="5.28125" style="13" customWidth="1"/>
    <col min="19" max="19" width="10.7109375" style="13" customWidth="1"/>
    <col min="20" max="20" width="4.28125" style="13" customWidth="1"/>
    <col min="21" max="21" width="11.421875" style="13" customWidth="1"/>
    <col min="22" max="22" width="5.28125" style="13" customWidth="1"/>
    <col min="23" max="23" width="9.7109375" style="13" customWidth="1"/>
    <col min="24" max="24" width="5.421875" style="13" customWidth="1"/>
    <col min="25" max="25" width="12.28125" style="13" customWidth="1"/>
    <col min="26" max="26" width="11.421875" style="13" customWidth="1"/>
    <col min="27" max="27" width="7.00390625" style="13" customWidth="1"/>
    <col min="28" max="28" width="12.7109375" style="13" customWidth="1"/>
    <col min="29" max="29" width="2.00390625" style="13" customWidth="1"/>
    <col min="30" max="16384" width="11.421875" style="13" customWidth="1"/>
  </cols>
  <sheetData>
    <row r="1" spans="2:13" ht="15">
      <c r="B1" s="631"/>
      <c r="C1" s="631"/>
      <c r="D1" s="631"/>
      <c r="E1" s="38"/>
      <c r="F1" s="39"/>
      <c r="G1" s="39"/>
      <c r="H1" s="39"/>
      <c r="I1" s="39"/>
      <c r="J1" s="39"/>
      <c r="K1" s="39"/>
      <c r="L1" s="39"/>
      <c r="M1" s="39"/>
    </row>
    <row r="2" spans="2:17" ht="17.25">
      <c r="B2" s="14" t="s">
        <v>84</v>
      </c>
      <c r="C2" s="15"/>
      <c r="D2" s="15"/>
      <c r="E2" s="15"/>
      <c r="F2" s="15"/>
      <c r="G2" s="15"/>
      <c r="H2" s="15"/>
      <c r="I2" s="15"/>
      <c r="J2" s="40"/>
      <c r="K2" s="40"/>
      <c r="L2" s="40"/>
      <c r="Q2" s="13" t="s">
        <v>83</v>
      </c>
    </row>
    <row r="3" spans="2:12" ht="17.25">
      <c r="B3" s="14" t="s">
        <v>80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17.25">
      <c r="B4" s="14" t="s">
        <v>81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ht="18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2" ht="18">
      <c r="B6" s="16"/>
      <c r="C6" s="16"/>
      <c r="D6" s="14" t="s">
        <v>78</v>
      </c>
      <c r="E6" s="14"/>
      <c r="F6" s="16"/>
      <c r="G6" s="16"/>
      <c r="H6" s="16"/>
      <c r="I6" s="16"/>
      <c r="J6" s="16"/>
      <c r="K6" s="16"/>
      <c r="L6" s="16"/>
    </row>
    <row r="7" spans="2:12" ht="18">
      <c r="B7" s="16"/>
      <c r="C7" s="16"/>
      <c r="D7" s="14" t="s">
        <v>489</v>
      </c>
      <c r="E7" s="16"/>
      <c r="F7" s="16"/>
      <c r="G7" s="16"/>
      <c r="H7" s="16"/>
      <c r="I7" s="16"/>
      <c r="J7" s="16"/>
      <c r="K7" s="16"/>
      <c r="L7" s="16"/>
    </row>
    <row r="8" spans="2:12" ht="18">
      <c r="B8" s="16"/>
      <c r="C8" s="16"/>
      <c r="D8" s="14" t="s">
        <v>3</v>
      </c>
      <c r="E8" s="16"/>
      <c r="F8" s="16"/>
      <c r="G8" s="16"/>
      <c r="H8" s="16"/>
      <c r="I8" s="16"/>
      <c r="J8" s="16"/>
      <c r="K8" s="16"/>
      <c r="L8" s="16"/>
    </row>
    <row r="9" spans="2:12" ht="18" thickBot="1">
      <c r="B9" s="16"/>
      <c r="C9" s="16"/>
      <c r="D9" s="14"/>
      <c r="E9" s="16"/>
      <c r="F9" s="16"/>
      <c r="G9" s="16"/>
      <c r="H9" s="16"/>
      <c r="I9" s="16"/>
      <c r="J9" s="16"/>
      <c r="K9" s="16"/>
      <c r="L9" s="16"/>
    </row>
    <row r="10" spans="2:27" ht="26.25" customHeight="1" thickBot="1">
      <c r="B10" s="41"/>
      <c r="C10" s="41"/>
      <c r="D10" s="41"/>
      <c r="E10" s="632" t="s">
        <v>48</v>
      </c>
      <c r="F10" s="633"/>
      <c r="G10" s="633"/>
      <c r="H10" s="633"/>
      <c r="I10" s="633"/>
      <c r="J10" s="633"/>
      <c r="K10" s="633"/>
      <c r="L10" s="634"/>
      <c r="M10" s="635" t="s">
        <v>49</v>
      </c>
      <c r="N10" s="636"/>
      <c r="O10" s="636"/>
      <c r="P10" s="636"/>
      <c r="Q10" s="636"/>
      <c r="R10" s="636"/>
      <c r="S10" s="636"/>
      <c r="T10" s="566"/>
      <c r="U10" s="635" t="s">
        <v>50</v>
      </c>
      <c r="V10" s="636"/>
      <c r="W10" s="636"/>
      <c r="X10" s="637"/>
      <c r="Y10" s="638" t="s">
        <v>39</v>
      </c>
      <c r="Z10" s="639"/>
      <c r="AA10" s="640"/>
    </row>
    <row r="11" spans="2:27" ht="351" customHeight="1" thickBot="1">
      <c r="B11" s="18" t="s">
        <v>4</v>
      </c>
      <c r="C11" s="42" t="s">
        <v>162</v>
      </c>
      <c r="D11" s="20" t="s">
        <v>163</v>
      </c>
      <c r="E11" s="454" t="s">
        <v>72</v>
      </c>
      <c r="F11" s="455" t="s">
        <v>99</v>
      </c>
      <c r="G11" s="456" t="s">
        <v>167</v>
      </c>
      <c r="H11" s="456" t="s">
        <v>99</v>
      </c>
      <c r="I11" s="456" t="s">
        <v>115</v>
      </c>
      <c r="J11" s="457" t="s">
        <v>30</v>
      </c>
      <c r="K11" s="458" t="s">
        <v>31</v>
      </c>
      <c r="L11" s="459" t="s">
        <v>91</v>
      </c>
      <c r="M11" s="460" t="s">
        <v>73</v>
      </c>
      <c r="N11" s="455" t="s">
        <v>63</v>
      </c>
      <c r="O11" s="456" t="s">
        <v>74</v>
      </c>
      <c r="P11" s="455" t="s">
        <v>7</v>
      </c>
      <c r="Q11" s="455" t="s">
        <v>29</v>
      </c>
      <c r="R11" s="461" t="s">
        <v>105</v>
      </c>
      <c r="S11" s="462" t="s">
        <v>32</v>
      </c>
      <c r="T11" s="463" t="s">
        <v>103</v>
      </c>
      <c r="U11" s="464" t="s">
        <v>38</v>
      </c>
      <c r="V11" s="465" t="s">
        <v>105</v>
      </c>
      <c r="W11" s="458" t="s">
        <v>37</v>
      </c>
      <c r="X11" s="459" t="s">
        <v>104</v>
      </c>
      <c r="Y11" s="466" t="s">
        <v>5</v>
      </c>
      <c r="Z11" s="467" t="s">
        <v>89</v>
      </c>
      <c r="AA11" s="43" t="s">
        <v>6</v>
      </c>
    </row>
    <row r="12" spans="2:28" ht="21">
      <c r="B12" s="44">
        <v>1</v>
      </c>
      <c r="C12" s="468" t="s">
        <v>340</v>
      </c>
      <c r="D12" s="256" t="s">
        <v>9</v>
      </c>
      <c r="E12" s="247">
        <v>18.816666666666666</v>
      </c>
      <c r="F12" s="244">
        <v>0</v>
      </c>
      <c r="G12" s="245">
        <v>16.666666666666664</v>
      </c>
      <c r="H12" s="244">
        <v>0</v>
      </c>
      <c r="I12" s="245">
        <v>19.5</v>
      </c>
      <c r="J12" s="246">
        <v>0</v>
      </c>
      <c r="K12" s="481">
        <f aca="true" t="shared" si="0" ref="K12:K56">((E12+G12+I12)/8)*3</f>
        <v>20.61875</v>
      </c>
      <c r="L12" s="448">
        <f aca="true" t="shared" si="1" ref="L12:L18">F12+H12+J12</f>
        <v>0</v>
      </c>
      <c r="M12" s="252">
        <v>22</v>
      </c>
      <c r="N12" s="46">
        <v>5</v>
      </c>
      <c r="O12" s="47">
        <v>24</v>
      </c>
      <c r="P12" s="46">
        <v>3</v>
      </c>
      <c r="Q12" s="245">
        <v>9.5</v>
      </c>
      <c r="R12" s="246">
        <v>0</v>
      </c>
      <c r="S12" s="200">
        <f aca="true" t="shared" si="2" ref="S12:S56">((M12+O12+Q12)/5)*2</f>
        <v>22.2</v>
      </c>
      <c r="T12" s="48">
        <v>9</v>
      </c>
      <c r="U12" s="252">
        <v>13</v>
      </c>
      <c r="V12" s="75">
        <v>2</v>
      </c>
      <c r="W12" s="200">
        <f aca="true" t="shared" si="3" ref="W12:X18">U12</f>
        <v>13</v>
      </c>
      <c r="X12" s="48">
        <f t="shared" si="3"/>
        <v>2</v>
      </c>
      <c r="Y12" s="197">
        <f aca="true" t="shared" si="4" ref="Y12:Y56">K12+S12+W12</f>
        <v>55.818749999999994</v>
      </c>
      <c r="Z12" s="482">
        <f aca="true" t="shared" si="5" ref="Z12:Z56">SUM(Y12/6)</f>
        <v>9.303125</v>
      </c>
      <c r="AA12" s="483">
        <f>L12+T12+X12</f>
        <v>11</v>
      </c>
      <c r="AB12" s="28" t="s">
        <v>165</v>
      </c>
    </row>
    <row r="13" spans="2:28" ht="21">
      <c r="B13" s="50">
        <v>2</v>
      </c>
      <c r="C13" s="469" t="s">
        <v>341</v>
      </c>
      <c r="D13" s="257" t="s">
        <v>342</v>
      </c>
      <c r="E13" s="248">
        <v>13.333333333333334</v>
      </c>
      <c r="F13" s="236">
        <v>0</v>
      </c>
      <c r="G13" s="239">
        <v>13.333333333333334</v>
      </c>
      <c r="H13" s="236">
        <v>0</v>
      </c>
      <c r="I13" s="239">
        <v>19.5</v>
      </c>
      <c r="J13" s="241">
        <v>0</v>
      </c>
      <c r="K13" s="209">
        <f t="shared" si="0"/>
        <v>17.3125</v>
      </c>
      <c r="L13" s="54">
        <f t="shared" si="1"/>
        <v>0</v>
      </c>
      <c r="M13" s="248">
        <v>11</v>
      </c>
      <c r="N13" s="236">
        <v>0</v>
      </c>
      <c r="O13" s="53">
        <v>20</v>
      </c>
      <c r="P13" s="52">
        <v>3</v>
      </c>
      <c r="Q13" s="53">
        <v>14.25</v>
      </c>
      <c r="R13" s="56">
        <v>1</v>
      </c>
      <c r="S13" s="209">
        <f t="shared" si="2"/>
        <v>18.1</v>
      </c>
      <c r="T13" s="54">
        <f>R13+P13+N13</f>
        <v>4</v>
      </c>
      <c r="U13" s="249">
        <v>13.75</v>
      </c>
      <c r="V13" s="78">
        <v>2</v>
      </c>
      <c r="W13" s="201">
        <f t="shared" si="3"/>
        <v>13.75</v>
      </c>
      <c r="X13" s="56">
        <f t="shared" si="3"/>
        <v>2</v>
      </c>
      <c r="Y13" s="198">
        <f t="shared" si="4"/>
        <v>49.1625</v>
      </c>
      <c r="Z13" s="450">
        <f t="shared" si="5"/>
        <v>8.19375</v>
      </c>
      <c r="AA13" s="451">
        <f>L13+T13+X13</f>
        <v>6</v>
      </c>
      <c r="AB13" s="11" t="s">
        <v>165</v>
      </c>
    </row>
    <row r="14" spans="2:28" ht="21" thickBot="1">
      <c r="B14" s="50">
        <v>3</v>
      </c>
      <c r="C14" s="469" t="s">
        <v>343</v>
      </c>
      <c r="D14" s="257" t="s">
        <v>344</v>
      </c>
      <c r="E14" s="248">
        <v>12.3</v>
      </c>
      <c r="F14" s="236">
        <v>0</v>
      </c>
      <c r="G14" s="239">
        <v>17.333333333333336</v>
      </c>
      <c r="H14" s="236">
        <v>0</v>
      </c>
      <c r="I14" s="53">
        <v>21</v>
      </c>
      <c r="J14" s="56">
        <v>4</v>
      </c>
      <c r="K14" s="209">
        <f t="shared" si="0"/>
        <v>18.987500000000004</v>
      </c>
      <c r="L14" s="54">
        <f t="shared" si="1"/>
        <v>4</v>
      </c>
      <c r="M14" s="248">
        <v>4</v>
      </c>
      <c r="N14" s="236">
        <v>0</v>
      </c>
      <c r="O14" s="53">
        <v>22</v>
      </c>
      <c r="P14" s="52">
        <v>3</v>
      </c>
      <c r="Q14" s="53">
        <v>12</v>
      </c>
      <c r="R14" s="56">
        <v>1</v>
      </c>
      <c r="S14" s="209">
        <f t="shared" si="2"/>
        <v>15.2</v>
      </c>
      <c r="T14" s="54">
        <f>R14+P14+N14</f>
        <v>4</v>
      </c>
      <c r="U14" s="249">
        <v>10</v>
      </c>
      <c r="V14" s="78">
        <v>2</v>
      </c>
      <c r="W14" s="201">
        <f t="shared" si="3"/>
        <v>10</v>
      </c>
      <c r="X14" s="56">
        <f t="shared" si="3"/>
        <v>2</v>
      </c>
      <c r="Y14" s="198">
        <f t="shared" si="4"/>
        <v>44.1875</v>
      </c>
      <c r="Z14" s="450">
        <f t="shared" si="5"/>
        <v>7.364583333333333</v>
      </c>
      <c r="AA14" s="451">
        <f>L14+T14+X14</f>
        <v>10</v>
      </c>
      <c r="AB14" s="11" t="s">
        <v>165</v>
      </c>
    </row>
    <row r="15" spans="2:28" ht="21">
      <c r="B15" s="44">
        <v>4</v>
      </c>
      <c r="C15" s="469" t="s">
        <v>345</v>
      </c>
      <c r="D15" s="257" t="s">
        <v>11</v>
      </c>
      <c r="E15" s="249">
        <v>31.03333333333333</v>
      </c>
      <c r="F15" s="52">
        <v>8</v>
      </c>
      <c r="G15" s="239">
        <v>24.8333333333333</v>
      </c>
      <c r="H15" s="236">
        <v>0</v>
      </c>
      <c r="I15" s="53">
        <v>20.5</v>
      </c>
      <c r="J15" s="56">
        <v>4</v>
      </c>
      <c r="K15" s="209">
        <f t="shared" si="0"/>
        <v>28.63749999999999</v>
      </c>
      <c r="L15" s="54">
        <f t="shared" si="1"/>
        <v>12</v>
      </c>
      <c r="M15" s="248">
        <v>10</v>
      </c>
      <c r="N15" s="236">
        <v>0</v>
      </c>
      <c r="O15" s="53">
        <v>24</v>
      </c>
      <c r="P15" s="52">
        <v>3</v>
      </c>
      <c r="Q15" s="53">
        <v>10</v>
      </c>
      <c r="R15" s="56">
        <v>1</v>
      </c>
      <c r="S15" s="209">
        <f t="shared" si="2"/>
        <v>17.6</v>
      </c>
      <c r="T15" s="54">
        <f>R15+P15+N15</f>
        <v>4</v>
      </c>
      <c r="U15" s="249">
        <v>16</v>
      </c>
      <c r="V15" s="78">
        <v>2</v>
      </c>
      <c r="W15" s="201">
        <f t="shared" si="3"/>
        <v>16</v>
      </c>
      <c r="X15" s="56">
        <f t="shared" si="3"/>
        <v>2</v>
      </c>
      <c r="Y15" s="198">
        <f t="shared" si="4"/>
        <v>62.23749999999999</v>
      </c>
      <c r="Z15" s="182">
        <f t="shared" si="5"/>
        <v>10.372916666666665</v>
      </c>
      <c r="AA15" s="254">
        <v>30</v>
      </c>
      <c r="AB15" s="11" t="s">
        <v>164</v>
      </c>
    </row>
    <row r="16" spans="2:28" ht="21">
      <c r="B16" s="50">
        <v>5</v>
      </c>
      <c r="C16" s="469" t="s">
        <v>346</v>
      </c>
      <c r="D16" s="257" t="s">
        <v>347</v>
      </c>
      <c r="E16" s="248">
        <v>12.2</v>
      </c>
      <c r="F16" s="236">
        <v>0</v>
      </c>
      <c r="G16" s="239">
        <v>11.25</v>
      </c>
      <c r="H16" s="236">
        <v>0</v>
      </c>
      <c r="I16" s="53">
        <v>20</v>
      </c>
      <c r="J16" s="56">
        <v>4</v>
      </c>
      <c r="K16" s="209">
        <f t="shared" si="0"/>
        <v>16.293750000000003</v>
      </c>
      <c r="L16" s="54">
        <f t="shared" si="1"/>
        <v>4</v>
      </c>
      <c r="M16" s="248">
        <v>5</v>
      </c>
      <c r="N16" s="236">
        <v>0</v>
      </c>
      <c r="O16" s="53">
        <v>20</v>
      </c>
      <c r="P16" s="52">
        <v>3</v>
      </c>
      <c r="Q16" s="239">
        <v>9</v>
      </c>
      <c r="R16" s="241">
        <v>0</v>
      </c>
      <c r="S16" s="209">
        <f t="shared" si="2"/>
        <v>13.6</v>
      </c>
      <c r="T16" s="54">
        <f>R16+P16+N16</f>
        <v>3</v>
      </c>
      <c r="U16" s="249">
        <v>10.25</v>
      </c>
      <c r="V16" s="78">
        <v>2</v>
      </c>
      <c r="W16" s="201">
        <f t="shared" si="3"/>
        <v>10.25</v>
      </c>
      <c r="X16" s="56">
        <f t="shared" si="3"/>
        <v>2</v>
      </c>
      <c r="Y16" s="198">
        <f t="shared" si="4"/>
        <v>40.143750000000004</v>
      </c>
      <c r="Z16" s="450">
        <f t="shared" si="5"/>
        <v>6.690625000000001</v>
      </c>
      <c r="AA16" s="451">
        <f>L16+T16+X16</f>
        <v>9</v>
      </c>
      <c r="AB16" s="11" t="s">
        <v>165</v>
      </c>
    </row>
    <row r="17" spans="2:28" ht="21" thickBot="1">
      <c r="B17" s="50">
        <v>6</v>
      </c>
      <c r="C17" s="469" t="s">
        <v>348</v>
      </c>
      <c r="D17" s="257" t="s">
        <v>349</v>
      </c>
      <c r="E17" s="248">
        <v>14.599999999999998</v>
      </c>
      <c r="F17" s="236">
        <v>0</v>
      </c>
      <c r="G17" s="239">
        <v>23.083333333333336</v>
      </c>
      <c r="H17" s="236">
        <v>0</v>
      </c>
      <c r="I17" s="239">
        <v>19</v>
      </c>
      <c r="J17" s="241">
        <v>0</v>
      </c>
      <c r="K17" s="209">
        <f t="shared" si="0"/>
        <v>21.25625</v>
      </c>
      <c r="L17" s="54">
        <f t="shared" si="1"/>
        <v>0</v>
      </c>
      <c r="M17" s="248">
        <v>15</v>
      </c>
      <c r="N17" s="236">
        <v>0</v>
      </c>
      <c r="O17" s="53">
        <v>26</v>
      </c>
      <c r="P17" s="52">
        <v>3</v>
      </c>
      <c r="Q17" s="53">
        <v>10.125</v>
      </c>
      <c r="R17" s="56">
        <v>1</v>
      </c>
      <c r="S17" s="201">
        <f t="shared" si="2"/>
        <v>20.45</v>
      </c>
      <c r="T17" s="56">
        <v>9</v>
      </c>
      <c r="U17" s="249">
        <v>15.75</v>
      </c>
      <c r="V17" s="78">
        <v>2</v>
      </c>
      <c r="W17" s="201">
        <f t="shared" si="3"/>
        <v>15.75</v>
      </c>
      <c r="X17" s="56">
        <f t="shared" si="3"/>
        <v>2</v>
      </c>
      <c r="Y17" s="198">
        <f t="shared" si="4"/>
        <v>57.45625</v>
      </c>
      <c r="Z17" s="450">
        <f t="shared" si="5"/>
        <v>9.576041666666667</v>
      </c>
      <c r="AA17" s="451">
        <f>L17+T17+X17</f>
        <v>11</v>
      </c>
      <c r="AB17" s="11" t="s">
        <v>165</v>
      </c>
    </row>
    <row r="18" spans="2:28" ht="21">
      <c r="B18" s="44">
        <v>7</v>
      </c>
      <c r="C18" s="469" t="s">
        <v>350</v>
      </c>
      <c r="D18" s="257" t="s">
        <v>351</v>
      </c>
      <c r="E18" s="248">
        <v>17.166666666666664</v>
      </c>
      <c r="F18" s="236">
        <v>0</v>
      </c>
      <c r="G18" s="239">
        <v>14.583333333333336</v>
      </c>
      <c r="H18" s="236">
        <v>0</v>
      </c>
      <c r="I18" s="239">
        <v>19</v>
      </c>
      <c r="J18" s="241">
        <v>0</v>
      </c>
      <c r="K18" s="209">
        <f t="shared" si="0"/>
        <v>19.03125</v>
      </c>
      <c r="L18" s="54">
        <f t="shared" si="1"/>
        <v>0</v>
      </c>
      <c r="M18" s="248">
        <v>14</v>
      </c>
      <c r="N18" s="236">
        <v>0</v>
      </c>
      <c r="O18" s="53">
        <v>22</v>
      </c>
      <c r="P18" s="52">
        <v>3</v>
      </c>
      <c r="Q18" s="239">
        <v>8.375</v>
      </c>
      <c r="R18" s="241">
        <v>0</v>
      </c>
      <c r="S18" s="209">
        <f t="shared" si="2"/>
        <v>17.75</v>
      </c>
      <c r="T18" s="54">
        <f>R18+P18+N18</f>
        <v>3</v>
      </c>
      <c r="U18" s="249">
        <v>13.5</v>
      </c>
      <c r="V18" s="78">
        <v>2</v>
      </c>
      <c r="W18" s="201">
        <f t="shared" si="3"/>
        <v>13.5</v>
      </c>
      <c r="X18" s="56">
        <f t="shared" si="3"/>
        <v>2</v>
      </c>
      <c r="Y18" s="198">
        <f t="shared" si="4"/>
        <v>50.28125</v>
      </c>
      <c r="Z18" s="450">
        <f t="shared" si="5"/>
        <v>8.380208333333334</v>
      </c>
      <c r="AA18" s="451">
        <f>L18+T18+X18</f>
        <v>5</v>
      </c>
      <c r="AB18" s="11" t="s">
        <v>165</v>
      </c>
    </row>
    <row r="19" spans="2:28" ht="21">
      <c r="B19" s="50">
        <v>8</v>
      </c>
      <c r="C19" s="469" t="s">
        <v>354</v>
      </c>
      <c r="D19" s="257" t="s">
        <v>355</v>
      </c>
      <c r="E19" s="250" t="s">
        <v>490</v>
      </c>
      <c r="F19" s="57"/>
      <c r="G19" s="196" t="s">
        <v>490</v>
      </c>
      <c r="H19" s="52"/>
      <c r="I19" s="196" t="s">
        <v>490</v>
      </c>
      <c r="J19" s="56"/>
      <c r="K19" s="201" t="e">
        <f t="shared" si="0"/>
        <v>#VALUE!</v>
      </c>
      <c r="L19" s="56"/>
      <c r="M19" s="250" t="s">
        <v>490</v>
      </c>
      <c r="N19" s="57"/>
      <c r="O19" s="196" t="s">
        <v>490</v>
      </c>
      <c r="P19" s="52"/>
      <c r="Q19" s="196" t="s">
        <v>490</v>
      </c>
      <c r="R19" s="54"/>
      <c r="S19" s="208" t="e">
        <f t="shared" si="2"/>
        <v>#VALUE!</v>
      </c>
      <c r="T19" s="56"/>
      <c r="U19" s="250" t="s">
        <v>490</v>
      </c>
      <c r="V19" s="78"/>
      <c r="W19" s="208" t="str">
        <f aca="true" t="shared" si="6" ref="W19:W56">U19</f>
        <v>Exclu</v>
      </c>
      <c r="X19" s="56"/>
      <c r="Y19" s="198" t="e">
        <f t="shared" si="4"/>
        <v>#VALUE!</v>
      </c>
      <c r="Z19" s="182" t="e">
        <f t="shared" si="5"/>
        <v>#VALUE!</v>
      </c>
      <c r="AA19" s="254"/>
      <c r="AB19" s="11"/>
    </row>
    <row r="20" spans="2:28" ht="21" thickBot="1">
      <c r="B20" s="50">
        <v>9</v>
      </c>
      <c r="C20" s="469" t="s">
        <v>352</v>
      </c>
      <c r="D20" s="257" t="s">
        <v>353</v>
      </c>
      <c r="E20" s="248">
        <v>23.53333333333333</v>
      </c>
      <c r="F20" s="236">
        <v>0</v>
      </c>
      <c r="G20" s="239">
        <v>18.166666666666664</v>
      </c>
      <c r="H20" s="236">
        <v>0</v>
      </c>
      <c r="I20" s="53">
        <v>20.5</v>
      </c>
      <c r="J20" s="56">
        <v>4</v>
      </c>
      <c r="K20" s="209">
        <f t="shared" si="0"/>
        <v>23.325</v>
      </c>
      <c r="L20" s="54">
        <f>F20+H20+J20</f>
        <v>4</v>
      </c>
      <c r="M20" s="248">
        <v>17.5</v>
      </c>
      <c r="N20" s="236">
        <v>0</v>
      </c>
      <c r="O20" s="53">
        <v>31</v>
      </c>
      <c r="P20" s="52">
        <v>3</v>
      </c>
      <c r="Q20" s="53">
        <v>13.875</v>
      </c>
      <c r="R20" s="56">
        <v>1</v>
      </c>
      <c r="S20" s="201">
        <f t="shared" si="2"/>
        <v>24.95</v>
      </c>
      <c r="T20" s="56">
        <v>9</v>
      </c>
      <c r="U20" s="249">
        <v>16.75</v>
      </c>
      <c r="V20" s="78">
        <v>2</v>
      </c>
      <c r="W20" s="201">
        <f t="shared" si="6"/>
        <v>16.75</v>
      </c>
      <c r="X20" s="56">
        <f>V20</f>
        <v>2</v>
      </c>
      <c r="Y20" s="198">
        <f t="shared" si="4"/>
        <v>65.025</v>
      </c>
      <c r="Z20" s="182">
        <f t="shared" si="5"/>
        <v>10.8375</v>
      </c>
      <c r="AA20" s="254">
        <v>30</v>
      </c>
      <c r="AB20" s="11" t="s">
        <v>164</v>
      </c>
    </row>
    <row r="21" spans="2:28" ht="21">
      <c r="B21" s="44">
        <v>10</v>
      </c>
      <c r="C21" s="469" t="s">
        <v>356</v>
      </c>
      <c r="D21" s="257" t="s">
        <v>357</v>
      </c>
      <c r="E21" s="248">
        <v>25.78333333333333</v>
      </c>
      <c r="F21" s="236">
        <v>0</v>
      </c>
      <c r="G21" s="239">
        <v>20.333333333333336</v>
      </c>
      <c r="H21" s="236">
        <v>0</v>
      </c>
      <c r="I21" s="239">
        <v>19.5</v>
      </c>
      <c r="J21" s="241">
        <v>0</v>
      </c>
      <c r="K21" s="209">
        <f t="shared" si="0"/>
        <v>24.606250000000003</v>
      </c>
      <c r="L21" s="54">
        <f>F21+H21+J21</f>
        <v>0</v>
      </c>
      <c r="M21" s="248">
        <v>12.5</v>
      </c>
      <c r="N21" s="236">
        <v>0</v>
      </c>
      <c r="O21" s="53">
        <v>26</v>
      </c>
      <c r="P21" s="52">
        <v>3</v>
      </c>
      <c r="Q21" s="53">
        <v>10.375</v>
      </c>
      <c r="R21" s="56">
        <v>1</v>
      </c>
      <c r="S21" s="209">
        <f t="shared" si="2"/>
        <v>19.55</v>
      </c>
      <c r="T21" s="54">
        <f>R21+P21+N21</f>
        <v>4</v>
      </c>
      <c r="U21" s="249">
        <v>17</v>
      </c>
      <c r="V21" s="78">
        <v>2</v>
      </c>
      <c r="W21" s="201">
        <f t="shared" si="6"/>
        <v>17</v>
      </c>
      <c r="X21" s="56">
        <f>V21</f>
        <v>2</v>
      </c>
      <c r="Y21" s="198">
        <f t="shared" si="4"/>
        <v>61.15625</v>
      </c>
      <c r="Z21" s="182">
        <f t="shared" si="5"/>
        <v>10.192708333333334</v>
      </c>
      <c r="AA21" s="254">
        <v>30</v>
      </c>
      <c r="AB21" s="11" t="s">
        <v>164</v>
      </c>
    </row>
    <row r="22" spans="2:28" ht="21">
      <c r="B22" s="50">
        <v>11</v>
      </c>
      <c r="C22" s="469" t="s">
        <v>358</v>
      </c>
      <c r="D22" s="257" t="s">
        <v>15</v>
      </c>
      <c r="E22" s="250" t="s">
        <v>490</v>
      </c>
      <c r="F22" s="57"/>
      <c r="G22" s="196" t="s">
        <v>490</v>
      </c>
      <c r="H22" s="52"/>
      <c r="I22" s="196" t="s">
        <v>490</v>
      </c>
      <c r="J22" s="56"/>
      <c r="K22" s="201" t="e">
        <f t="shared" si="0"/>
        <v>#VALUE!</v>
      </c>
      <c r="L22" s="56"/>
      <c r="M22" s="250" t="s">
        <v>490</v>
      </c>
      <c r="N22" s="57"/>
      <c r="O22" s="196" t="s">
        <v>490</v>
      </c>
      <c r="P22" s="52"/>
      <c r="Q22" s="196" t="s">
        <v>490</v>
      </c>
      <c r="R22" s="54"/>
      <c r="S22" s="208" t="e">
        <f t="shared" si="2"/>
        <v>#VALUE!</v>
      </c>
      <c r="T22" s="56"/>
      <c r="U22" s="250" t="s">
        <v>490</v>
      </c>
      <c r="V22" s="78"/>
      <c r="W22" s="208" t="str">
        <f t="shared" si="6"/>
        <v>Exclu</v>
      </c>
      <c r="X22" s="56"/>
      <c r="Y22" s="198" t="e">
        <f t="shared" si="4"/>
        <v>#VALUE!</v>
      </c>
      <c r="Z22" s="182" t="e">
        <f t="shared" si="5"/>
        <v>#VALUE!</v>
      </c>
      <c r="AA22" s="254"/>
      <c r="AB22" s="11"/>
    </row>
    <row r="23" spans="2:28" ht="21" thickBot="1">
      <c r="B23" s="50">
        <v>12</v>
      </c>
      <c r="C23" s="469" t="s">
        <v>359</v>
      </c>
      <c r="D23" s="257" t="s">
        <v>360</v>
      </c>
      <c r="E23" s="248">
        <v>14.166666666666668</v>
      </c>
      <c r="F23" s="236">
        <v>0</v>
      </c>
      <c r="G23" s="239">
        <v>21.25</v>
      </c>
      <c r="H23" s="236">
        <v>0</v>
      </c>
      <c r="I23" s="53">
        <v>21.5</v>
      </c>
      <c r="J23" s="56">
        <v>4</v>
      </c>
      <c r="K23" s="209">
        <f t="shared" si="0"/>
        <v>21.34375</v>
      </c>
      <c r="L23" s="54">
        <f>F23+H23+J23</f>
        <v>4</v>
      </c>
      <c r="M23" s="248">
        <v>11.5</v>
      </c>
      <c r="N23" s="236">
        <v>0</v>
      </c>
      <c r="O23" s="53">
        <v>20</v>
      </c>
      <c r="P23" s="52">
        <v>3</v>
      </c>
      <c r="Q23" s="53">
        <v>13</v>
      </c>
      <c r="R23" s="56">
        <v>1</v>
      </c>
      <c r="S23" s="209">
        <f t="shared" si="2"/>
        <v>17.8</v>
      </c>
      <c r="T23" s="54">
        <f>R23+P23+N23</f>
        <v>4</v>
      </c>
      <c r="U23" s="249">
        <v>16</v>
      </c>
      <c r="V23" s="78">
        <v>2</v>
      </c>
      <c r="W23" s="201">
        <f t="shared" si="6"/>
        <v>16</v>
      </c>
      <c r="X23" s="56">
        <f>V23</f>
        <v>2</v>
      </c>
      <c r="Y23" s="198">
        <f t="shared" si="4"/>
        <v>55.14375</v>
      </c>
      <c r="Z23" s="450">
        <f t="shared" si="5"/>
        <v>9.190624999999999</v>
      </c>
      <c r="AA23" s="451">
        <f>L23+T23+X23</f>
        <v>10</v>
      </c>
      <c r="AB23" s="11" t="s">
        <v>165</v>
      </c>
    </row>
    <row r="24" spans="2:28" ht="21" thickBot="1">
      <c r="B24" s="44">
        <v>13</v>
      </c>
      <c r="C24" s="471" t="s">
        <v>361</v>
      </c>
      <c r="D24" s="472" t="s">
        <v>155</v>
      </c>
      <c r="E24" s="473">
        <v>16.5</v>
      </c>
      <c r="F24" s="276">
        <v>0</v>
      </c>
      <c r="G24" s="277">
        <v>26.583333333333336</v>
      </c>
      <c r="H24" s="276">
        <v>0</v>
      </c>
      <c r="I24" s="277">
        <v>19</v>
      </c>
      <c r="J24" s="476">
        <v>0</v>
      </c>
      <c r="K24" s="474">
        <f t="shared" si="0"/>
        <v>23.28125</v>
      </c>
      <c r="L24" s="475">
        <f>F24+H24+J24</f>
        <v>0</v>
      </c>
      <c r="M24" s="473">
        <v>7</v>
      </c>
      <c r="N24" s="276">
        <v>0</v>
      </c>
      <c r="O24" s="281">
        <v>34</v>
      </c>
      <c r="P24" s="280">
        <v>3</v>
      </c>
      <c r="Q24" s="281">
        <v>11.25</v>
      </c>
      <c r="R24" s="282">
        <v>1</v>
      </c>
      <c r="S24" s="477">
        <f t="shared" si="2"/>
        <v>20.9</v>
      </c>
      <c r="T24" s="282">
        <v>9</v>
      </c>
      <c r="U24" s="478">
        <v>11</v>
      </c>
      <c r="V24" s="284">
        <v>2</v>
      </c>
      <c r="W24" s="477">
        <f t="shared" si="6"/>
        <v>11</v>
      </c>
      <c r="X24" s="282">
        <f>V24</f>
        <v>2</v>
      </c>
      <c r="Y24" s="479">
        <f t="shared" si="4"/>
        <v>55.18125</v>
      </c>
      <c r="Z24" s="578">
        <f t="shared" si="5"/>
        <v>9.196875</v>
      </c>
      <c r="AA24" s="579">
        <f>L24+T24+X24</f>
        <v>11</v>
      </c>
      <c r="AB24" s="285" t="s">
        <v>165</v>
      </c>
    </row>
    <row r="25" spans="2:28" ht="21">
      <c r="B25" s="50">
        <v>14</v>
      </c>
      <c r="C25" s="468" t="s">
        <v>362</v>
      </c>
      <c r="D25" s="256" t="s">
        <v>126</v>
      </c>
      <c r="E25" s="247">
        <v>14.433333333333334</v>
      </c>
      <c r="F25" s="244">
        <v>0</v>
      </c>
      <c r="G25" s="245">
        <v>18</v>
      </c>
      <c r="H25" s="244">
        <v>0</v>
      </c>
      <c r="I25" s="245">
        <v>19.5</v>
      </c>
      <c r="J25" s="246">
        <v>0</v>
      </c>
      <c r="K25" s="481">
        <f t="shared" si="0"/>
        <v>19.475</v>
      </c>
      <c r="L25" s="448">
        <f>F25+H25+J25</f>
        <v>0</v>
      </c>
      <c r="M25" s="252">
        <v>27</v>
      </c>
      <c r="N25" s="46">
        <v>5</v>
      </c>
      <c r="O25" s="245">
        <v>14</v>
      </c>
      <c r="P25" s="244">
        <v>0</v>
      </c>
      <c r="Q25" s="245">
        <v>8.75</v>
      </c>
      <c r="R25" s="246">
        <v>0</v>
      </c>
      <c r="S25" s="481">
        <f t="shared" si="2"/>
        <v>19.9</v>
      </c>
      <c r="T25" s="448">
        <f>R25+P25+N25</f>
        <v>5</v>
      </c>
      <c r="U25" s="252">
        <v>11.5</v>
      </c>
      <c r="V25" s="75">
        <v>2</v>
      </c>
      <c r="W25" s="200">
        <f t="shared" si="6"/>
        <v>11.5</v>
      </c>
      <c r="X25" s="48">
        <f>V25</f>
        <v>2</v>
      </c>
      <c r="Y25" s="197">
        <f t="shared" si="4"/>
        <v>50.875</v>
      </c>
      <c r="Z25" s="482">
        <f t="shared" si="5"/>
        <v>8.479166666666666</v>
      </c>
      <c r="AA25" s="483">
        <f>L25+T25+X25</f>
        <v>7</v>
      </c>
      <c r="AB25" s="28" t="s">
        <v>165</v>
      </c>
    </row>
    <row r="26" spans="2:28" ht="21" thickBot="1">
      <c r="B26" s="50">
        <v>15</v>
      </c>
      <c r="C26" s="469" t="s">
        <v>491</v>
      </c>
      <c r="D26" s="257" t="s">
        <v>131</v>
      </c>
      <c r="E26" s="250" t="s">
        <v>490</v>
      </c>
      <c r="F26" s="57"/>
      <c r="G26" s="196" t="s">
        <v>490</v>
      </c>
      <c r="H26" s="52"/>
      <c r="I26" s="196" t="s">
        <v>490</v>
      </c>
      <c r="J26" s="56"/>
      <c r="K26" s="201" t="e">
        <f t="shared" si="0"/>
        <v>#VALUE!</v>
      </c>
      <c r="L26" s="56"/>
      <c r="M26" s="250" t="s">
        <v>490</v>
      </c>
      <c r="N26" s="57"/>
      <c r="O26" s="196" t="s">
        <v>490</v>
      </c>
      <c r="P26" s="52"/>
      <c r="Q26" s="196" t="s">
        <v>490</v>
      </c>
      <c r="R26" s="54"/>
      <c r="S26" s="208" t="e">
        <f t="shared" si="2"/>
        <v>#VALUE!</v>
      </c>
      <c r="T26" s="56"/>
      <c r="U26" s="250" t="s">
        <v>490</v>
      </c>
      <c r="V26" s="78"/>
      <c r="W26" s="208" t="str">
        <f t="shared" si="6"/>
        <v>Exclu</v>
      </c>
      <c r="X26" s="56"/>
      <c r="Y26" s="198" t="e">
        <f t="shared" si="4"/>
        <v>#VALUE!</v>
      </c>
      <c r="Z26" s="182" t="e">
        <f t="shared" si="5"/>
        <v>#VALUE!</v>
      </c>
      <c r="AA26" s="254"/>
      <c r="AB26" s="11"/>
    </row>
    <row r="27" spans="2:28" ht="21">
      <c r="B27" s="44">
        <v>16</v>
      </c>
      <c r="C27" s="469" t="s">
        <v>363</v>
      </c>
      <c r="D27" s="257" t="s">
        <v>364</v>
      </c>
      <c r="E27" s="249">
        <v>31.166666666666664</v>
      </c>
      <c r="F27" s="52">
        <v>8</v>
      </c>
      <c r="G27" s="239">
        <v>23.333333333333336</v>
      </c>
      <c r="H27" s="236">
        <v>0</v>
      </c>
      <c r="I27" s="53">
        <v>22</v>
      </c>
      <c r="J27" s="56">
        <v>4</v>
      </c>
      <c r="K27" s="209">
        <f t="shared" si="0"/>
        <v>28.6875</v>
      </c>
      <c r="L27" s="54">
        <f aca="true" t="shared" si="7" ref="L27:L44">F27+H27+J27</f>
        <v>12</v>
      </c>
      <c r="M27" s="248">
        <v>15.5</v>
      </c>
      <c r="N27" s="236">
        <v>0</v>
      </c>
      <c r="O27" s="53">
        <v>32</v>
      </c>
      <c r="P27" s="52">
        <v>3</v>
      </c>
      <c r="Q27" s="53">
        <v>11.125</v>
      </c>
      <c r="R27" s="56">
        <v>1</v>
      </c>
      <c r="S27" s="201">
        <f t="shared" si="2"/>
        <v>23.45</v>
      </c>
      <c r="T27" s="56">
        <v>9</v>
      </c>
      <c r="U27" s="249">
        <v>15.5</v>
      </c>
      <c r="V27" s="78">
        <v>2</v>
      </c>
      <c r="W27" s="201">
        <f t="shared" si="6"/>
        <v>15.5</v>
      </c>
      <c r="X27" s="56">
        <f aca="true" t="shared" si="8" ref="X27:X44">V27</f>
        <v>2</v>
      </c>
      <c r="Y27" s="198">
        <f t="shared" si="4"/>
        <v>67.6375</v>
      </c>
      <c r="Z27" s="182">
        <f t="shared" si="5"/>
        <v>11.272916666666667</v>
      </c>
      <c r="AA27" s="254">
        <v>30</v>
      </c>
      <c r="AB27" s="11" t="s">
        <v>164</v>
      </c>
    </row>
    <row r="28" spans="2:28" ht="21">
      <c r="B28" s="50">
        <v>17</v>
      </c>
      <c r="C28" s="469" t="s">
        <v>365</v>
      </c>
      <c r="D28" s="257" t="s">
        <v>366</v>
      </c>
      <c r="E28" s="248">
        <v>24.800000000000004</v>
      </c>
      <c r="F28" s="236">
        <v>0</v>
      </c>
      <c r="G28" s="239">
        <v>15.666666666666668</v>
      </c>
      <c r="H28" s="236">
        <v>0</v>
      </c>
      <c r="I28" s="53">
        <v>24.5</v>
      </c>
      <c r="J28" s="56">
        <v>4</v>
      </c>
      <c r="K28" s="209">
        <f t="shared" si="0"/>
        <v>24.3625</v>
      </c>
      <c r="L28" s="54">
        <f t="shared" si="7"/>
        <v>4</v>
      </c>
      <c r="M28" s="249">
        <v>37</v>
      </c>
      <c r="N28" s="52">
        <v>5</v>
      </c>
      <c r="O28" s="53">
        <v>34</v>
      </c>
      <c r="P28" s="52">
        <v>3</v>
      </c>
      <c r="Q28" s="53">
        <v>12.375</v>
      </c>
      <c r="R28" s="56">
        <v>1</v>
      </c>
      <c r="S28" s="201">
        <f t="shared" si="2"/>
        <v>33.35</v>
      </c>
      <c r="T28" s="56">
        <v>9</v>
      </c>
      <c r="U28" s="249">
        <v>17.5</v>
      </c>
      <c r="V28" s="78">
        <v>2</v>
      </c>
      <c r="W28" s="201">
        <f t="shared" si="6"/>
        <v>17.5</v>
      </c>
      <c r="X28" s="56">
        <f t="shared" si="8"/>
        <v>2</v>
      </c>
      <c r="Y28" s="198">
        <f t="shared" si="4"/>
        <v>75.2125</v>
      </c>
      <c r="Z28" s="182">
        <f t="shared" si="5"/>
        <v>12.535416666666668</v>
      </c>
      <c r="AA28" s="254">
        <v>30</v>
      </c>
      <c r="AB28" s="11" t="s">
        <v>164</v>
      </c>
    </row>
    <row r="29" spans="2:28" ht="21" thickBot="1">
      <c r="B29" s="50">
        <v>18</v>
      </c>
      <c r="C29" s="469" t="s">
        <v>367</v>
      </c>
      <c r="D29" s="257" t="s">
        <v>199</v>
      </c>
      <c r="E29" s="248">
        <v>21.483333333333334</v>
      </c>
      <c r="F29" s="236">
        <v>0</v>
      </c>
      <c r="G29" s="239">
        <v>16.583333333333336</v>
      </c>
      <c r="H29" s="236">
        <v>0</v>
      </c>
      <c r="I29" s="53">
        <v>20</v>
      </c>
      <c r="J29" s="56">
        <v>4</v>
      </c>
      <c r="K29" s="209">
        <f t="shared" si="0"/>
        <v>21.775000000000002</v>
      </c>
      <c r="L29" s="54">
        <f t="shared" si="7"/>
        <v>4</v>
      </c>
      <c r="M29" s="249">
        <v>27</v>
      </c>
      <c r="N29" s="52">
        <v>5</v>
      </c>
      <c r="O29" s="53">
        <v>22</v>
      </c>
      <c r="P29" s="52">
        <v>3</v>
      </c>
      <c r="Q29" s="53">
        <v>11.25</v>
      </c>
      <c r="R29" s="56">
        <v>1</v>
      </c>
      <c r="S29" s="201">
        <f t="shared" si="2"/>
        <v>24.1</v>
      </c>
      <c r="T29" s="56">
        <f>R29+P29+N29</f>
        <v>9</v>
      </c>
      <c r="U29" s="249">
        <v>16.5</v>
      </c>
      <c r="V29" s="78">
        <v>2</v>
      </c>
      <c r="W29" s="201">
        <f t="shared" si="6"/>
        <v>16.5</v>
      </c>
      <c r="X29" s="56">
        <f t="shared" si="8"/>
        <v>2</v>
      </c>
      <c r="Y29" s="198">
        <f t="shared" si="4"/>
        <v>62.375</v>
      </c>
      <c r="Z29" s="182">
        <f t="shared" si="5"/>
        <v>10.395833333333334</v>
      </c>
      <c r="AA29" s="254">
        <v>30</v>
      </c>
      <c r="AB29" s="11" t="s">
        <v>164</v>
      </c>
    </row>
    <row r="30" spans="2:28" ht="21">
      <c r="B30" s="44">
        <v>19</v>
      </c>
      <c r="C30" s="469" t="s">
        <v>368</v>
      </c>
      <c r="D30" s="257" t="s">
        <v>369</v>
      </c>
      <c r="E30" s="248">
        <v>22.03333333333333</v>
      </c>
      <c r="F30" s="236">
        <v>0</v>
      </c>
      <c r="G30" s="239">
        <v>17</v>
      </c>
      <c r="H30" s="236">
        <v>0</v>
      </c>
      <c r="I30" s="239">
        <v>19</v>
      </c>
      <c r="J30" s="241">
        <v>0</v>
      </c>
      <c r="K30" s="209">
        <f t="shared" si="0"/>
        <v>21.7625</v>
      </c>
      <c r="L30" s="54">
        <f t="shared" si="7"/>
        <v>0</v>
      </c>
      <c r="M30" s="248">
        <v>9.5</v>
      </c>
      <c r="N30" s="236">
        <v>0</v>
      </c>
      <c r="O30" s="53">
        <v>20</v>
      </c>
      <c r="P30" s="52">
        <v>3</v>
      </c>
      <c r="Q30" s="53">
        <v>12.25</v>
      </c>
      <c r="R30" s="56">
        <v>1</v>
      </c>
      <c r="S30" s="209">
        <f t="shared" si="2"/>
        <v>16.7</v>
      </c>
      <c r="T30" s="54">
        <f>R30+P30+N30</f>
        <v>4</v>
      </c>
      <c r="U30" s="249">
        <v>16</v>
      </c>
      <c r="V30" s="78">
        <v>2</v>
      </c>
      <c r="W30" s="201">
        <f t="shared" si="6"/>
        <v>16</v>
      </c>
      <c r="X30" s="56">
        <f t="shared" si="8"/>
        <v>2</v>
      </c>
      <c r="Y30" s="198">
        <f t="shared" si="4"/>
        <v>54.4625</v>
      </c>
      <c r="Z30" s="450">
        <f t="shared" si="5"/>
        <v>9.077083333333333</v>
      </c>
      <c r="AA30" s="451">
        <f>L30+T30+X30</f>
        <v>6</v>
      </c>
      <c r="AB30" s="11" t="s">
        <v>165</v>
      </c>
    </row>
    <row r="31" spans="2:28" ht="21">
      <c r="B31" s="50">
        <v>20</v>
      </c>
      <c r="C31" s="469" t="s">
        <v>370</v>
      </c>
      <c r="D31" s="257" t="s">
        <v>124</v>
      </c>
      <c r="E31" s="248">
        <v>19.033333333333335</v>
      </c>
      <c r="F31" s="236">
        <v>0</v>
      </c>
      <c r="G31" s="239">
        <v>14</v>
      </c>
      <c r="H31" s="236">
        <v>0</v>
      </c>
      <c r="I31" s="53">
        <v>20.5</v>
      </c>
      <c r="J31" s="56">
        <v>4</v>
      </c>
      <c r="K31" s="209">
        <f t="shared" si="0"/>
        <v>20.075</v>
      </c>
      <c r="L31" s="54">
        <f t="shared" si="7"/>
        <v>4</v>
      </c>
      <c r="M31" s="248">
        <v>9</v>
      </c>
      <c r="N31" s="236">
        <v>0</v>
      </c>
      <c r="O31" s="53">
        <v>26</v>
      </c>
      <c r="P31" s="52">
        <v>3</v>
      </c>
      <c r="Q31" s="53">
        <v>13.125</v>
      </c>
      <c r="R31" s="56">
        <v>1</v>
      </c>
      <c r="S31" s="209">
        <f t="shared" si="2"/>
        <v>19.25</v>
      </c>
      <c r="T31" s="54">
        <f>R31+P31+N31</f>
        <v>4</v>
      </c>
      <c r="U31" s="249">
        <v>13.5</v>
      </c>
      <c r="V31" s="78">
        <v>2</v>
      </c>
      <c r="W31" s="201">
        <f t="shared" si="6"/>
        <v>13.5</v>
      </c>
      <c r="X31" s="56">
        <f t="shared" si="8"/>
        <v>2</v>
      </c>
      <c r="Y31" s="198">
        <f t="shared" si="4"/>
        <v>52.825</v>
      </c>
      <c r="Z31" s="450">
        <f t="shared" si="5"/>
        <v>8.804166666666667</v>
      </c>
      <c r="AA31" s="451">
        <f>L31+T31+X31</f>
        <v>10</v>
      </c>
      <c r="AB31" s="11" t="s">
        <v>165</v>
      </c>
    </row>
    <row r="32" spans="2:28" ht="21" thickBot="1">
      <c r="B32" s="50">
        <v>21</v>
      </c>
      <c r="C32" s="469" t="s">
        <v>289</v>
      </c>
      <c r="D32" s="257" t="s">
        <v>17</v>
      </c>
      <c r="E32" s="249">
        <v>31.416666666666664</v>
      </c>
      <c r="F32" s="52">
        <v>8</v>
      </c>
      <c r="G32" s="239">
        <v>26.916666666666664</v>
      </c>
      <c r="H32" s="236">
        <v>0</v>
      </c>
      <c r="I32" s="53">
        <v>20</v>
      </c>
      <c r="J32" s="56">
        <v>4</v>
      </c>
      <c r="K32" s="209">
        <f t="shared" si="0"/>
        <v>29.375</v>
      </c>
      <c r="L32" s="54">
        <f t="shared" si="7"/>
        <v>12</v>
      </c>
      <c r="M32" s="249">
        <v>26</v>
      </c>
      <c r="N32" s="52">
        <v>5</v>
      </c>
      <c r="O32" s="53">
        <v>34</v>
      </c>
      <c r="P32" s="52">
        <v>3</v>
      </c>
      <c r="Q32" s="53">
        <v>11</v>
      </c>
      <c r="R32" s="56">
        <v>1</v>
      </c>
      <c r="S32" s="201">
        <f t="shared" si="2"/>
        <v>28.4</v>
      </c>
      <c r="T32" s="56">
        <v>9</v>
      </c>
      <c r="U32" s="248">
        <v>8.75</v>
      </c>
      <c r="V32" s="243">
        <v>0</v>
      </c>
      <c r="W32" s="209">
        <f t="shared" si="6"/>
        <v>8.75</v>
      </c>
      <c r="X32" s="54">
        <f t="shared" si="8"/>
        <v>0</v>
      </c>
      <c r="Y32" s="198">
        <f t="shared" si="4"/>
        <v>66.525</v>
      </c>
      <c r="Z32" s="182">
        <f t="shared" si="5"/>
        <v>11.0875</v>
      </c>
      <c r="AA32" s="254">
        <v>30</v>
      </c>
      <c r="AB32" s="11" t="s">
        <v>164</v>
      </c>
    </row>
    <row r="33" spans="2:28" ht="21">
      <c r="B33" s="44">
        <v>22</v>
      </c>
      <c r="C33" s="469" t="s">
        <v>371</v>
      </c>
      <c r="D33" s="257" t="s">
        <v>304</v>
      </c>
      <c r="E33" s="248">
        <v>14.25</v>
      </c>
      <c r="F33" s="236">
        <v>0</v>
      </c>
      <c r="G33" s="239">
        <v>25.333333333333336</v>
      </c>
      <c r="H33" s="236">
        <v>0</v>
      </c>
      <c r="I33" s="53">
        <v>20</v>
      </c>
      <c r="J33" s="56">
        <v>4</v>
      </c>
      <c r="K33" s="209">
        <f t="shared" si="0"/>
        <v>22.34375</v>
      </c>
      <c r="L33" s="54">
        <f t="shared" si="7"/>
        <v>4</v>
      </c>
      <c r="M33" s="249">
        <v>24</v>
      </c>
      <c r="N33" s="52">
        <v>5</v>
      </c>
      <c r="O33" s="53">
        <v>20</v>
      </c>
      <c r="P33" s="52">
        <v>3</v>
      </c>
      <c r="Q33" s="53">
        <v>10.25</v>
      </c>
      <c r="R33" s="56">
        <v>1</v>
      </c>
      <c r="S33" s="201">
        <f t="shared" si="2"/>
        <v>21.7</v>
      </c>
      <c r="T33" s="56">
        <f>R33+P33+N33</f>
        <v>9</v>
      </c>
      <c r="U33" s="249">
        <v>11.25</v>
      </c>
      <c r="V33" s="78">
        <v>2</v>
      </c>
      <c r="W33" s="201">
        <f t="shared" si="6"/>
        <v>11.25</v>
      </c>
      <c r="X33" s="56">
        <f t="shared" si="8"/>
        <v>2</v>
      </c>
      <c r="Y33" s="198">
        <f t="shared" si="4"/>
        <v>55.29375</v>
      </c>
      <c r="Z33" s="450">
        <f t="shared" si="5"/>
        <v>9.215625000000001</v>
      </c>
      <c r="AA33" s="451">
        <f>L33+T33+X33</f>
        <v>15</v>
      </c>
      <c r="AB33" s="11" t="s">
        <v>165</v>
      </c>
    </row>
    <row r="34" spans="2:28" ht="21">
      <c r="B34" s="50">
        <v>23</v>
      </c>
      <c r="C34" s="469" t="s">
        <v>372</v>
      </c>
      <c r="D34" s="257" t="s">
        <v>373</v>
      </c>
      <c r="E34" s="248">
        <v>24.666666666666664</v>
      </c>
      <c r="F34" s="236">
        <v>0</v>
      </c>
      <c r="G34" s="239">
        <v>19.25</v>
      </c>
      <c r="H34" s="236">
        <v>0</v>
      </c>
      <c r="I34" s="53">
        <v>20.5</v>
      </c>
      <c r="J34" s="56">
        <v>4</v>
      </c>
      <c r="K34" s="209">
        <f t="shared" si="0"/>
        <v>24.156249999999996</v>
      </c>
      <c r="L34" s="54">
        <f t="shared" si="7"/>
        <v>4</v>
      </c>
      <c r="M34" s="248">
        <v>13.5</v>
      </c>
      <c r="N34" s="236">
        <v>0</v>
      </c>
      <c r="O34" s="53">
        <v>29</v>
      </c>
      <c r="P34" s="52">
        <v>3</v>
      </c>
      <c r="Q34" s="239">
        <v>8.5</v>
      </c>
      <c r="R34" s="241">
        <v>0</v>
      </c>
      <c r="S34" s="201">
        <f t="shared" si="2"/>
        <v>20.4</v>
      </c>
      <c r="T34" s="56">
        <v>9</v>
      </c>
      <c r="U34" s="249">
        <v>15.75</v>
      </c>
      <c r="V34" s="78">
        <v>2</v>
      </c>
      <c r="W34" s="201">
        <f t="shared" si="6"/>
        <v>15.75</v>
      </c>
      <c r="X34" s="56">
        <f t="shared" si="8"/>
        <v>2</v>
      </c>
      <c r="Y34" s="198">
        <f t="shared" si="4"/>
        <v>60.30624999999999</v>
      </c>
      <c r="Z34" s="182">
        <f t="shared" si="5"/>
        <v>10.051041666666665</v>
      </c>
      <c r="AA34" s="254">
        <v>30</v>
      </c>
      <c r="AB34" s="11" t="s">
        <v>164</v>
      </c>
    </row>
    <row r="35" spans="2:28" ht="21" thickBot="1">
      <c r="B35" s="50">
        <v>24</v>
      </c>
      <c r="C35" s="469" t="s">
        <v>374</v>
      </c>
      <c r="D35" s="257" t="s">
        <v>375</v>
      </c>
      <c r="E35" s="249">
        <v>42.166666666666664</v>
      </c>
      <c r="F35" s="52">
        <v>8</v>
      </c>
      <c r="G35" s="53">
        <v>40.75</v>
      </c>
      <c r="H35" s="52">
        <v>8</v>
      </c>
      <c r="I35" s="53">
        <v>23</v>
      </c>
      <c r="J35" s="56">
        <v>4</v>
      </c>
      <c r="K35" s="201">
        <f t="shared" si="0"/>
        <v>39.71875</v>
      </c>
      <c r="L35" s="56">
        <f t="shared" si="7"/>
        <v>20</v>
      </c>
      <c r="M35" s="249">
        <v>30</v>
      </c>
      <c r="N35" s="52">
        <v>5</v>
      </c>
      <c r="O35" s="53">
        <v>32</v>
      </c>
      <c r="P35" s="52">
        <v>3</v>
      </c>
      <c r="Q35" s="53">
        <v>14.75</v>
      </c>
      <c r="R35" s="56">
        <v>1</v>
      </c>
      <c r="S35" s="201">
        <f t="shared" si="2"/>
        <v>30.7</v>
      </c>
      <c r="T35" s="56">
        <f>R35+P35+N35</f>
        <v>9</v>
      </c>
      <c r="U35" s="249">
        <v>17</v>
      </c>
      <c r="V35" s="78">
        <v>2</v>
      </c>
      <c r="W35" s="201">
        <f t="shared" si="6"/>
        <v>17</v>
      </c>
      <c r="X35" s="56">
        <f t="shared" si="8"/>
        <v>2</v>
      </c>
      <c r="Y35" s="198">
        <f t="shared" si="4"/>
        <v>87.41875</v>
      </c>
      <c r="Z35" s="182">
        <f t="shared" si="5"/>
        <v>14.569791666666667</v>
      </c>
      <c r="AA35" s="254">
        <v>30</v>
      </c>
      <c r="AB35" s="11" t="s">
        <v>164</v>
      </c>
    </row>
    <row r="36" spans="2:28" ht="21">
      <c r="B36" s="44">
        <v>25</v>
      </c>
      <c r="C36" s="469" t="s">
        <v>376</v>
      </c>
      <c r="D36" s="257" t="s">
        <v>377</v>
      </c>
      <c r="E36" s="248">
        <v>15.600000000000001</v>
      </c>
      <c r="F36" s="236">
        <v>0</v>
      </c>
      <c r="G36" s="239">
        <v>14.416666666666666</v>
      </c>
      <c r="H36" s="236">
        <v>0</v>
      </c>
      <c r="I36" s="53">
        <v>20</v>
      </c>
      <c r="J36" s="56">
        <v>4</v>
      </c>
      <c r="K36" s="209">
        <f t="shared" si="0"/>
        <v>18.75625</v>
      </c>
      <c r="L36" s="54">
        <f t="shared" si="7"/>
        <v>4</v>
      </c>
      <c r="M36" s="248">
        <v>12.5</v>
      </c>
      <c r="N36" s="236">
        <v>0</v>
      </c>
      <c r="O36" s="53">
        <v>26</v>
      </c>
      <c r="P36" s="52">
        <v>3</v>
      </c>
      <c r="Q36" s="239">
        <v>9.5</v>
      </c>
      <c r="R36" s="241">
        <v>0</v>
      </c>
      <c r="S36" s="209">
        <f t="shared" si="2"/>
        <v>19.2</v>
      </c>
      <c r="T36" s="54">
        <f>R36+P36+N36</f>
        <v>3</v>
      </c>
      <c r="U36" s="248">
        <v>5</v>
      </c>
      <c r="V36" s="243">
        <v>0</v>
      </c>
      <c r="W36" s="209">
        <f t="shared" si="6"/>
        <v>5</v>
      </c>
      <c r="X36" s="54">
        <f t="shared" si="8"/>
        <v>0</v>
      </c>
      <c r="Y36" s="198">
        <f t="shared" si="4"/>
        <v>42.95625</v>
      </c>
      <c r="Z36" s="450">
        <f t="shared" si="5"/>
        <v>7.159375</v>
      </c>
      <c r="AA36" s="451">
        <f>L36+T36+X36</f>
        <v>7</v>
      </c>
      <c r="AB36" s="11" t="s">
        <v>165</v>
      </c>
    </row>
    <row r="37" spans="2:28" ht="21">
      <c r="B37" s="50">
        <v>26</v>
      </c>
      <c r="C37" s="469" t="s">
        <v>378</v>
      </c>
      <c r="D37" s="257" t="s">
        <v>379</v>
      </c>
      <c r="E37" s="248">
        <v>17.483333333333334</v>
      </c>
      <c r="F37" s="236">
        <v>0</v>
      </c>
      <c r="G37" s="239">
        <v>14.5</v>
      </c>
      <c r="H37" s="236">
        <v>0</v>
      </c>
      <c r="I37" s="53">
        <v>20</v>
      </c>
      <c r="J37" s="56">
        <v>4</v>
      </c>
      <c r="K37" s="209">
        <f t="shared" si="0"/>
        <v>19.49375</v>
      </c>
      <c r="L37" s="54">
        <f t="shared" si="7"/>
        <v>4</v>
      </c>
      <c r="M37" s="249">
        <v>21</v>
      </c>
      <c r="N37" s="52">
        <v>5</v>
      </c>
      <c r="O37" s="53">
        <v>25</v>
      </c>
      <c r="P37" s="52">
        <v>3</v>
      </c>
      <c r="Q37" s="239">
        <v>9.75</v>
      </c>
      <c r="R37" s="241">
        <v>0</v>
      </c>
      <c r="S37" s="201">
        <f t="shared" si="2"/>
        <v>22.3</v>
      </c>
      <c r="T37" s="56">
        <v>9</v>
      </c>
      <c r="U37" s="249">
        <v>16</v>
      </c>
      <c r="V37" s="78">
        <v>2</v>
      </c>
      <c r="W37" s="201">
        <f t="shared" si="6"/>
        <v>16</v>
      </c>
      <c r="X37" s="56">
        <f t="shared" si="8"/>
        <v>2</v>
      </c>
      <c r="Y37" s="198">
        <f t="shared" si="4"/>
        <v>57.79375</v>
      </c>
      <c r="Z37" s="450">
        <f t="shared" si="5"/>
        <v>9.632291666666667</v>
      </c>
      <c r="AA37" s="451">
        <f>L37+T37+X37</f>
        <v>15</v>
      </c>
      <c r="AB37" s="11" t="s">
        <v>165</v>
      </c>
    </row>
    <row r="38" spans="2:28" ht="21" thickBot="1">
      <c r="B38" s="50">
        <v>27</v>
      </c>
      <c r="C38" s="469" t="s">
        <v>380</v>
      </c>
      <c r="D38" s="257" t="s">
        <v>381</v>
      </c>
      <c r="E38" s="248">
        <v>14.933333333333334</v>
      </c>
      <c r="F38" s="236">
        <v>0</v>
      </c>
      <c r="G38" s="239">
        <v>14.166666666666668</v>
      </c>
      <c r="H38" s="236">
        <v>0</v>
      </c>
      <c r="I38" s="239">
        <v>19.5</v>
      </c>
      <c r="J38" s="241">
        <v>0</v>
      </c>
      <c r="K38" s="209">
        <f t="shared" si="0"/>
        <v>18.225</v>
      </c>
      <c r="L38" s="54">
        <f t="shared" si="7"/>
        <v>0</v>
      </c>
      <c r="M38" s="248">
        <v>11</v>
      </c>
      <c r="N38" s="236">
        <v>0</v>
      </c>
      <c r="O38" s="53">
        <v>23</v>
      </c>
      <c r="P38" s="52">
        <v>3</v>
      </c>
      <c r="Q38" s="239">
        <v>9.125</v>
      </c>
      <c r="R38" s="241">
        <v>0</v>
      </c>
      <c r="S38" s="209">
        <f t="shared" si="2"/>
        <v>17.25</v>
      </c>
      <c r="T38" s="54">
        <f>R38+P38+N38</f>
        <v>3</v>
      </c>
      <c r="U38" s="248">
        <v>6</v>
      </c>
      <c r="V38" s="243">
        <v>0</v>
      </c>
      <c r="W38" s="209">
        <f t="shared" si="6"/>
        <v>6</v>
      </c>
      <c r="X38" s="54">
        <f t="shared" si="8"/>
        <v>0</v>
      </c>
      <c r="Y38" s="198">
        <f t="shared" si="4"/>
        <v>41.475</v>
      </c>
      <c r="Z38" s="450">
        <f t="shared" si="5"/>
        <v>6.9125000000000005</v>
      </c>
      <c r="AA38" s="451">
        <f>L38+T38+X38</f>
        <v>3</v>
      </c>
      <c r="AB38" s="11" t="s">
        <v>165</v>
      </c>
    </row>
    <row r="39" spans="2:28" ht="21">
      <c r="B39" s="44">
        <v>28</v>
      </c>
      <c r="C39" s="469" t="s">
        <v>382</v>
      </c>
      <c r="D39" s="257" t="s">
        <v>383</v>
      </c>
      <c r="E39" s="248">
        <v>15.8</v>
      </c>
      <c r="F39" s="236">
        <v>0</v>
      </c>
      <c r="G39" s="239">
        <v>18.083333333333336</v>
      </c>
      <c r="H39" s="236">
        <v>0</v>
      </c>
      <c r="I39" s="53">
        <v>21.5</v>
      </c>
      <c r="J39" s="56">
        <v>4</v>
      </c>
      <c r="K39" s="209">
        <f t="shared" si="0"/>
        <v>20.768750000000004</v>
      </c>
      <c r="L39" s="54">
        <f t="shared" si="7"/>
        <v>4</v>
      </c>
      <c r="M39" s="249">
        <v>24.5</v>
      </c>
      <c r="N39" s="52">
        <v>5</v>
      </c>
      <c r="O39" s="53">
        <v>26</v>
      </c>
      <c r="P39" s="52">
        <v>3</v>
      </c>
      <c r="Q39" s="53">
        <v>11.5</v>
      </c>
      <c r="R39" s="56">
        <v>1</v>
      </c>
      <c r="S39" s="201">
        <f t="shared" si="2"/>
        <v>24.8</v>
      </c>
      <c r="T39" s="56">
        <f>R39+P39+N39</f>
        <v>9</v>
      </c>
      <c r="U39" s="249">
        <v>15</v>
      </c>
      <c r="V39" s="78">
        <v>2</v>
      </c>
      <c r="W39" s="201">
        <f t="shared" si="6"/>
        <v>15</v>
      </c>
      <c r="X39" s="56">
        <f t="shared" si="8"/>
        <v>2</v>
      </c>
      <c r="Y39" s="198">
        <f t="shared" si="4"/>
        <v>60.56875000000001</v>
      </c>
      <c r="Z39" s="182">
        <f t="shared" si="5"/>
        <v>10.094791666666667</v>
      </c>
      <c r="AA39" s="254">
        <v>30</v>
      </c>
      <c r="AB39" s="11" t="s">
        <v>164</v>
      </c>
    </row>
    <row r="40" spans="2:28" ht="21">
      <c r="B40" s="50">
        <v>29</v>
      </c>
      <c r="C40" s="469" t="s">
        <v>384</v>
      </c>
      <c r="D40" s="257" t="s">
        <v>385</v>
      </c>
      <c r="E40" s="248">
        <v>12.333333333333336</v>
      </c>
      <c r="F40" s="236">
        <v>0</v>
      </c>
      <c r="G40" s="239">
        <v>23.416666666666664</v>
      </c>
      <c r="H40" s="236">
        <v>0</v>
      </c>
      <c r="I40" s="239">
        <v>19.5</v>
      </c>
      <c r="J40" s="241">
        <v>0</v>
      </c>
      <c r="K40" s="209">
        <f t="shared" si="0"/>
        <v>20.71875</v>
      </c>
      <c r="L40" s="54">
        <f t="shared" si="7"/>
        <v>0</v>
      </c>
      <c r="M40" s="248">
        <v>9.5</v>
      </c>
      <c r="N40" s="236">
        <v>0</v>
      </c>
      <c r="O40" s="53">
        <v>28</v>
      </c>
      <c r="P40" s="52">
        <v>3</v>
      </c>
      <c r="Q40" s="239">
        <v>7.5</v>
      </c>
      <c r="R40" s="241">
        <v>0</v>
      </c>
      <c r="S40" s="209">
        <f t="shared" si="2"/>
        <v>18</v>
      </c>
      <c r="T40" s="54">
        <f>R40+P40+N40</f>
        <v>3</v>
      </c>
      <c r="U40" s="249">
        <v>13.5</v>
      </c>
      <c r="V40" s="78">
        <v>2</v>
      </c>
      <c r="W40" s="201">
        <f t="shared" si="6"/>
        <v>13.5</v>
      </c>
      <c r="X40" s="56">
        <f t="shared" si="8"/>
        <v>2</v>
      </c>
      <c r="Y40" s="198">
        <f t="shared" si="4"/>
        <v>52.21875</v>
      </c>
      <c r="Z40" s="450">
        <f t="shared" si="5"/>
        <v>8.703125</v>
      </c>
      <c r="AA40" s="451">
        <f>L40+T40+X40</f>
        <v>5</v>
      </c>
      <c r="AB40" s="11" t="s">
        <v>165</v>
      </c>
    </row>
    <row r="41" spans="2:28" ht="21" thickBot="1">
      <c r="B41" s="50">
        <v>30</v>
      </c>
      <c r="C41" s="469" t="s">
        <v>386</v>
      </c>
      <c r="D41" s="257" t="s">
        <v>387</v>
      </c>
      <c r="E41" s="248">
        <v>19.96666666666667</v>
      </c>
      <c r="F41" s="236">
        <v>0</v>
      </c>
      <c r="G41" s="239">
        <v>20.75</v>
      </c>
      <c r="H41" s="236">
        <v>0</v>
      </c>
      <c r="I41" s="239">
        <v>19.5</v>
      </c>
      <c r="J41" s="241">
        <v>0</v>
      </c>
      <c r="K41" s="209">
        <f t="shared" si="0"/>
        <v>22.58125</v>
      </c>
      <c r="L41" s="54">
        <f t="shared" si="7"/>
        <v>0</v>
      </c>
      <c r="M41" s="249">
        <v>30</v>
      </c>
      <c r="N41" s="52">
        <v>5</v>
      </c>
      <c r="O41" s="53">
        <v>34</v>
      </c>
      <c r="P41" s="52">
        <v>3</v>
      </c>
      <c r="Q41" s="53">
        <v>11</v>
      </c>
      <c r="R41" s="56">
        <v>1</v>
      </c>
      <c r="S41" s="201">
        <f t="shared" si="2"/>
        <v>30</v>
      </c>
      <c r="T41" s="56">
        <v>9</v>
      </c>
      <c r="U41" s="249">
        <v>15</v>
      </c>
      <c r="V41" s="78">
        <v>2</v>
      </c>
      <c r="W41" s="201">
        <f t="shared" si="6"/>
        <v>15</v>
      </c>
      <c r="X41" s="56">
        <f t="shared" si="8"/>
        <v>2</v>
      </c>
      <c r="Y41" s="198">
        <f t="shared" si="4"/>
        <v>67.58125</v>
      </c>
      <c r="Z41" s="182">
        <f t="shared" si="5"/>
        <v>11.263541666666667</v>
      </c>
      <c r="AA41" s="254">
        <v>30</v>
      </c>
      <c r="AB41" s="11" t="s">
        <v>164</v>
      </c>
    </row>
    <row r="42" spans="2:28" ht="21">
      <c r="B42" s="44">
        <v>31</v>
      </c>
      <c r="C42" s="469" t="s">
        <v>388</v>
      </c>
      <c r="D42" s="257" t="s">
        <v>127</v>
      </c>
      <c r="E42" s="248">
        <v>18.733333333333334</v>
      </c>
      <c r="F42" s="236">
        <v>0</v>
      </c>
      <c r="G42" s="239">
        <v>19.583333333333336</v>
      </c>
      <c r="H42" s="236">
        <v>0</v>
      </c>
      <c r="I42" s="239">
        <v>19.5</v>
      </c>
      <c r="J42" s="241">
        <v>0</v>
      </c>
      <c r="K42" s="209">
        <f t="shared" si="0"/>
        <v>21.681250000000002</v>
      </c>
      <c r="L42" s="54">
        <f t="shared" si="7"/>
        <v>0</v>
      </c>
      <c r="M42" s="248">
        <v>12</v>
      </c>
      <c r="N42" s="236">
        <v>0</v>
      </c>
      <c r="O42" s="53">
        <v>29</v>
      </c>
      <c r="P42" s="52">
        <v>3</v>
      </c>
      <c r="Q42" s="53">
        <v>12.25</v>
      </c>
      <c r="R42" s="56">
        <v>1</v>
      </c>
      <c r="S42" s="201">
        <f t="shared" si="2"/>
        <v>21.3</v>
      </c>
      <c r="T42" s="56">
        <v>9</v>
      </c>
      <c r="U42" s="249">
        <v>15.25</v>
      </c>
      <c r="V42" s="78">
        <v>2</v>
      </c>
      <c r="W42" s="201">
        <f t="shared" si="6"/>
        <v>15.25</v>
      </c>
      <c r="X42" s="56">
        <f t="shared" si="8"/>
        <v>2</v>
      </c>
      <c r="Y42" s="198">
        <f t="shared" si="4"/>
        <v>58.23125</v>
      </c>
      <c r="Z42" s="450">
        <f t="shared" si="5"/>
        <v>9.705208333333333</v>
      </c>
      <c r="AA42" s="451">
        <f>L42+T42+X42</f>
        <v>11</v>
      </c>
      <c r="AB42" s="11" t="s">
        <v>165</v>
      </c>
    </row>
    <row r="43" spans="2:28" ht="21">
      <c r="B43" s="50">
        <v>32</v>
      </c>
      <c r="C43" s="469" t="s">
        <v>389</v>
      </c>
      <c r="D43" s="257" t="s">
        <v>390</v>
      </c>
      <c r="E43" s="248">
        <v>21.166666666666664</v>
      </c>
      <c r="F43" s="236">
        <v>0</v>
      </c>
      <c r="G43" s="239">
        <v>17.833333333333336</v>
      </c>
      <c r="H43" s="236">
        <v>0</v>
      </c>
      <c r="I43" s="239">
        <v>19.5</v>
      </c>
      <c r="J43" s="241">
        <v>0</v>
      </c>
      <c r="K43" s="209">
        <f t="shared" si="0"/>
        <v>21.9375</v>
      </c>
      <c r="L43" s="54">
        <f t="shared" si="7"/>
        <v>0</v>
      </c>
      <c r="M43" s="248">
        <v>14</v>
      </c>
      <c r="N43" s="236">
        <v>0</v>
      </c>
      <c r="O43" s="53">
        <v>26</v>
      </c>
      <c r="P43" s="52">
        <v>3</v>
      </c>
      <c r="Q43" s="239">
        <v>9.5</v>
      </c>
      <c r="R43" s="241">
        <v>0</v>
      </c>
      <c r="S43" s="201">
        <f t="shared" si="2"/>
        <v>19.8</v>
      </c>
      <c r="T43" s="56">
        <f>R43+P43+N43</f>
        <v>3</v>
      </c>
      <c r="U43" s="249">
        <v>11.5</v>
      </c>
      <c r="V43" s="78">
        <v>2</v>
      </c>
      <c r="W43" s="201">
        <f t="shared" si="6"/>
        <v>11.5</v>
      </c>
      <c r="X43" s="56">
        <f t="shared" si="8"/>
        <v>2</v>
      </c>
      <c r="Y43" s="198">
        <f t="shared" si="4"/>
        <v>53.2375</v>
      </c>
      <c r="Z43" s="450">
        <f t="shared" si="5"/>
        <v>8.872916666666667</v>
      </c>
      <c r="AA43" s="451">
        <f>L43+T43+X43</f>
        <v>5</v>
      </c>
      <c r="AB43" s="11" t="s">
        <v>165</v>
      </c>
    </row>
    <row r="44" spans="2:28" ht="21" thickBot="1">
      <c r="B44" s="50">
        <v>33</v>
      </c>
      <c r="C44" s="469" t="s">
        <v>495</v>
      </c>
      <c r="D44" s="257" t="s">
        <v>496</v>
      </c>
      <c r="E44" s="248">
        <v>20.366666666666667</v>
      </c>
      <c r="F44" s="236">
        <v>0</v>
      </c>
      <c r="G44" s="239">
        <v>19.666666666666664</v>
      </c>
      <c r="H44" s="236">
        <v>0</v>
      </c>
      <c r="I44" s="53">
        <v>20</v>
      </c>
      <c r="J44" s="56">
        <v>4</v>
      </c>
      <c r="K44" s="209">
        <f t="shared" si="0"/>
        <v>22.5125</v>
      </c>
      <c r="L44" s="54">
        <f t="shared" si="7"/>
        <v>4</v>
      </c>
      <c r="M44" s="248">
        <v>5.5</v>
      </c>
      <c r="N44" s="236">
        <v>0</v>
      </c>
      <c r="O44" s="53">
        <v>26</v>
      </c>
      <c r="P44" s="52">
        <v>3</v>
      </c>
      <c r="Q44" s="53">
        <v>11</v>
      </c>
      <c r="R44" s="56">
        <v>1</v>
      </c>
      <c r="S44" s="209">
        <f t="shared" si="2"/>
        <v>17</v>
      </c>
      <c r="T44" s="54">
        <f>R44+P44+N44</f>
        <v>4</v>
      </c>
      <c r="U44" s="249">
        <v>13.25</v>
      </c>
      <c r="V44" s="78">
        <v>2</v>
      </c>
      <c r="W44" s="201">
        <f t="shared" si="6"/>
        <v>13.25</v>
      </c>
      <c r="X44" s="56">
        <f t="shared" si="8"/>
        <v>2</v>
      </c>
      <c r="Y44" s="198">
        <f t="shared" si="4"/>
        <v>52.7625</v>
      </c>
      <c r="Z44" s="450">
        <f t="shared" si="5"/>
        <v>8.793750000000001</v>
      </c>
      <c r="AA44" s="451">
        <f>L44+T44+X44</f>
        <v>10</v>
      </c>
      <c r="AB44" s="11" t="s">
        <v>165</v>
      </c>
    </row>
    <row r="45" spans="2:28" ht="21">
      <c r="B45" s="44">
        <v>34</v>
      </c>
      <c r="C45" s="469" t="s">
        <v>492</v>
      </c>
      <c r="D45" s="257" t="s">
        <v>126</v>
      </c>
      <c r="E45" s="250" t="s">
        <v>490</v>
      </c>
      <c r="F45" s="57"/>
      <c r="G45" s="196" t="s">
        <v>490</v>
      </c>
      <c r="H45" s="52"/>
      <c r="I45" s="196" t="s">
        <v>490</v>
      </c>
      <c r="J45" s="56"/>
      <c r="K45" s="201" t="e">
        <f t="shared" si="0"/>
        <v>#VALUE!</v>
      </c>
      <c r="L45" s="56"/>
      <c r="M45" s="250" t="s">
        <v>490</v>
      </c>
      <c r="N45" s="57"/>
      <c r="O45" s="196" t="s">
        <v>490</v>
      </c>
      <c r="P45" s="52"/>
      <c r="Q45" s="196" t="s">
        <v>490</v>
      </c>
      <c r="R45" s="54"/>
      <c r="S45" s="208" t="e">
        <f t="shared" si="2"/>
        <v>#VALUE!</v>
      </c>
      <c r="T45" s="56"/>
      <c r="U45" s="250" t="s">
        <v>490</v>
      </c>
      <c r="V45" s="78"/>
      <c r="W45" s="208" t="str">
        <f t="shared" si="6"/>
        <v>Exclu</v>
      </c>
      <c r="X45" s="56"/>
      <c r="Y45" s="198" t="e">
        <f t="shared" si="4"/>
        <v>#VALUE!</v>
      </c>
      <c r="Z45" s="182" t="e">
        <f t="shared" si="5"/>
        <v>#VALUE!</v>
      </c>
      <c r="AA45" s="254"/>
      <c r="AB45" s="11"/>
    </row>
    <row r="46" spans="2:28" ht="21">
      <c r="B46" s="50">
        <v>35</v>
      </c>
      <c r="C46" s="469" t="s">
        <v>391</v>
      </c>
      <c r="D46" s="257" t="s">
        <v>392</v>
      </c>
      <c r="E46" s="250" t="s">
        <v>490</v>
      </c>
      <c r="F46" s="57"/>
      <c r="G46" s="196" t="s">
        <v>490</v>
      </c>
      <c r="H46" s="52"/>
      <c r="I46" s="196" t="s">
        <v>490</v>
      </c>
      <c r="J46" s="56"/>
      <c r="K46" s="201" t="e">
        <f t="shared" si="0"/>
        <v>#VALUE!</v>
      </c>
      <c r="L46" s="56"/>
      <c r="M46" s="250" t="s">
        <v>490</v>
      </c>
      <c r="N46" s="57"/>
      <c r="O46" s="196" t="s">
        <v>490</v>
      </c>
      <c r="P46" s="52"/>
      <c r="Q46" s="196" t="s">
        <v>490</v>
      </c>
      <c r="R46" s="54"/>
      <c r="S46" s="208" t="e">
        <f t="shared" si="2"/>
        <v>#VALUE!</v>
      </c>
      <c r="T46" s="56"/>
      <c r="U46" s="250" t="s">
        <v>490</v>
      </c>
      <c r="V46" s="78"/>
      <c r="W46" s="208" t="str">
        <f t="shared" si="6"/>
        <v>Exclu</v>
      </c>
      <c r="X46" s="56"/>
      <c r="Y46" s="198" t="e">
        <f t="shared" si="4"/>
        <v>#VALUE!</v>
      </c>
      <c r="Z46" s="182" t="e">
        <f t="shared" si="5"/>
        <v>#VALUE!</v>
      </c>
      <c r="AA46" s="254"/>
      <c r="AB46" s="11"/>
    </row>
    <row r="47" spans="2:28" ht="21" thickBot="1">
      <c r="B47" s="50">
        <v>36</v>
      </c>
      <c r="C47" s="469" t="s">
        <v>393</v>
      </c>
      <c r="D47" s="257" t="s">
        <v>394</v>
      </c>
      <c r="E47" s="248">
        <v>15.066666666666666</v>
      </c>
      <c r="F47" s="236">
        <v>0</v>
      </c>
      <c r="G47" s="239">
        <v>17.166666666666664</v>
      </c>
      <c r="H47" s="236">
        <v>0</v>
      </c>
      <c r="I47" s="239">
        <v>19.5</v>
      </c>
      <c r="J47" s="241">
        <v>0</v>
      </c>
      <c r="K47" s="209">
        <f t="shared" si="0"/>
        <v>19.4</v>
      </c>
      <c r="L47" s="54">
        <f>F47+H47+J47</f>
        <v>0</v>
      </c>
      <c r="M47" s="248">
        <v>11.5</v>
      </c>
      <c r="N47" s="236">
        <v>0</v>
      </c>
      <c r="O47" s="53">
        <v>21</v>
      </c>
      <c r="P47" s="52">
        <v>3</v>
      </c>
      <c r="Q47" s="239">
        <v>7.5</v>
      </c>
      <c r="R47" s="241">
        <v>0</v>
      </c>
      <c r="S47" s="209">
        <f t="shared" si="2"/>
        <v>16</v>
      </c>
      <c r="T47" s="54">
        <f>R47+P47+N47</f>
        <v>3</v>
      </c>
      <c r="U47" s="249">
        <v>15</v>
      </c>
      <c r="V47" s="78">
        <v>2</v>
      </c>
      <c r="W47" s="201">
        <f t="shared" si="6"/>
        <v>15</v>
      </c>
      <c r="X47" s="56">
        <f>V47</f>
        <v>2</v>
      </c>
      <c r="Y47" s="198">
        <f t="shared" si="4"/>
        <v>50.4</v>
      </c>
      <c r="Z47" s="450">
        <f t="shared" si="5"/>
        <v>8.4</v>
      </c>
      <c r="AA47" s="451">
        <f>L47+T47+X47</f>
        <v>5</v>
      </c>
      <c r="AB47" s="11" t="s">
        <v>165</v>
      </c>
    </row>
    <row r="48" spans="2:28" ht="21">
      <c r="B48" s="44">
        <v>37</v>
      </c>
      <c r="C48" s="469" t="s">
        <v>395</v>
      </c>
      <c r="D48" s="257" t="s">
        <v>396</v>
      </c>
      <c r="E48" s="248">
        <v>16.766666666666666</v>
      </c>
      <c r="F48" s="236">
        <v>0</v>
      </c>
      <c r="G48" s="239">
        <v>22</v>
      </c>
      <c r="H48" s="236">
        <v>0</v>
      </c>
      <c r="I48" s="53">
        <v>20</v>
      </c>
      <c r="J48" s="56">
        <v>4</v>
      </c>
      <c r="K48" s="209">
        <f t="shared" si="0"/>
        <v>22.0375</v>
      </c>
      <c r="L48" s="54">
        <f>F48+H48+J48</f>
        <v>4</v>
      </c>
      <c r="M48" s="248">
        <v>10</v>
      </c>
      <c r="N48" s="236">
        <v>0</v>
      </c>
      <c r="O48" s="53">
        <v>28</v>
      </c>
      <c r="P48" s="52">
        <v>3</v>
      </c>
      <c r="Q48" s="53">
        <v>10.25</v>
      </c>
      <c r="R48" s="56">
        <v>1</v>
      </c>
      <c r="S48" s="209">
        <f t="shared" si="2"/>
        <v>19.3</v>
      </c>
      <c r="T48" s="54">
        <f>R48+P48+N48</f>
        <v>4</v>
      </c>
      <c r="U48" s="249">
        <v>16.5</v>
      </c>
      <c r="V48" s="78">
        <v>2</v>
      </c>
      <c r="W48" s="201">
        <f t="shared" si="6"/>
        <v>16.5</v>
      </c>
      <c r="X48" s="56">
        <f>V48</f>
        <v>2</v>
      </c>
      <c r="Y48" s="198">
        <f t="shared" si="4"/>
        <v>57.837500000000006</v>
      </c>
      <c r="Z48" s="450">
        <f t="shared" si="5"/>
        <v>9.639583333333334</v>
      </c>
      <c r="AA48" s="451">
        <f>L48+T48+X48</f>
        <v>10</v>
      </c>
      <c r="AB48" s="11" t="s">
        <v>165</v>
      </c>
    </row>
    <row r="49" spans="2:28" ht="21">
      <c r="B49" s="50">
        <v>38</v>
      </c>
      <c r="C49" s="469" t="s">
        <v>397</v>
      </c>
      <c r="D49" s="257" t="s">
        <v>137</v>
      </c>
      <c r="E49" s="248">
        <v>19.3</v>
      </c>
      <c r="F49" s="236">
        <v>0</v>
      </c>
      <c r="G49" s="239">
        <v>24.166666666666664</v>
      </c>
      <c r="H49" s="236">
        <v>0</v>
      </c>
      <c r="I49" s="53">
        <v>21.5</v>
      </c>
      <c r="J49" s="56">
        <v>4</v>
      </c>
      <c r="K49" s="209">
        <f t="shared" si="0"/>
        <v>24.3625</v>
      </c>
      <c r="L49" s="54">
        <f>F49+H49+J49</f>
        <v>4</v>
      </c>
      <c r="M49" s="248">
        <v>6</v>
      </c>
      <c r="N49" s="236">
        <v>0</v>
      </c>
      <c r="O49" s="53">
        <v>34</v>
      </c>
      <c r="P49" s="52">
        <v>3</v>
      </c>
      <c r="Q49" s="53">
        <v>10.375</v>
      </c>
      <c r="R49" s="56">
        <v>1</v>
      </c>
      <c r="S49" s="201">
        <f t="shared" si="2"/>
        <v>20.15</v>
      </c>
      <c r="T49" s="56">
        <v>9</v>
      </c>
      <c r="U49" s="249">
        <v>12.5</v>
      </c>
      <c r="V49" s="78">
        <v>2</v>
      </c>
      <c r="W49" s="201">
        <f t="shared" si="6"/>
        <v>12.5</v>
      </c>
      <c r="X49" s="56">
        <f>V49</f>
        <v>2</v>
      </c>
      <c r="Y49" s="198">
        <f t="shared" si="4"/>
        <v>57.0125</v>
      </c>
      <c r="Z49" s="450">
        <f t="shared" si="5"/>
        <v>9.502083333333333</v>
      </c>
      <c r="AA49" s="451">
        <f>L49+T49+X49</f>
        <v>15</v>
      </c>
      <c r="AB49" s="11" t="s">
        <v>165</v>
      </c>
    </row>
    <row r="50" spans="2:28" ht="21" thickBot="1">
      <c r="B50" s="50">
        <v>39</v>
      </c>
      <c r="C50" s="470" t="s">
        <v>398</v>
      </c>
      <c r="D50" s="258" t="s">
        <v>399</v>
      </c>
      <c r="E50" s="443" t="s">
        <v>490</v>
      </c>
      <c r="F50" s="444"/>
      <c r="G50" s="445" t="s">
        <v>490</v>
      </c>
      <c r="H50" s="60"/>
      <c r="I50" s="445" t="s">
        <v>490</v>
      </c>
      <c r="J50" s="108"/>
      <c r="K50" s="202" t="e">
        <f t="shared" si="0"/>
        <v>#VALUE!</v>
      </c>
      <c r="L50" s="108"/>
      <c r="M50" s="443" t="s">
        <v>490</v>
      </c>
      <c r="N50" s="444"/>
      <c r="O50" s="445" t="s">
        <v>490</v>
      </c>
      <c r="P50" s="60"/>
      <c r="Q50" s="445" t="s">
        <v>490</v>
      </c>
      <c r="R50" s="446"/>
      <c r="S50" s="447" t="e">
        <f t="shared" si="2"/>
        <v>#VALUE!</v>
      </c>
      <c r="T50" s="108"/>
      <c r="U50" s="443" t="s">
        <v>490</v>
      </c>
      <c r="V50" s="96"/>
      <c r="W50" s="447" t="str">
        <f t="shared" si="6"/>
        <v>Exclu</v>
      </c>
      <c r="X50" s="108"/>
      <c r="Y50" s="199" t="e">
        <f t="shared" si="4"/>
        <v>#VALUE!</v>
      </c>
      <c r="Z50" s="183" t="e">
        <f t="shared" si="5"/>
        <v>#VALUE!</v>
      </c>
      <c r="AA50" s="255"/>
      <c r="AB50" s="150"/>
    </row>
    <row r="51" spans="2:28" ht="21">
      <c r="B51" s="44">
        <v>40</v>
      </c>
      <c r="C51" s="468" t="s">
        <v>400</v>
      </c>
      <c r="D51" s="256" t="s">
        <v>401</v>
      </c>
      <c r="E51" s="247">
        <v>19.253333333333334</v>
      </c>
      <c r="F51" s="244">
        <v>0</v>
      </c>
      <c r="G51" s="245">
        <v>15.333333333333336</v>
      </c>
      <c r="H51" s="244">
        <v>0</v>
      </c>
      <c r="I51" s="47">
        <v>20</v>
      </c>
      <c r="J51" s="48">
        <v>4</v>
      </c>
      <c r="K51" s="481">
        <f t="shared" si="0"/>
        <v>20.470000000000002</v>
      </c>
      <c r="L51" s="448">
        <f aca="true" t="shared" si="9" ref="L51:L56">F51+H51+J51</f>
        <v>4</v>
      </c>
      <c r="M51" s="247">
        <v>8</v>
      </c>
      <c r="N51" s="244">
        <v>0</v>
      </c>
      <c r="O51" s="47">
        <v>24</v>
      </c>
      <c r="P51" s="46">
        <v>3</v>
      </c>
      <c r="Q51" s="47">
        <v>12.25</v>
      </c>
      <c r="R51" s="48">
        <v>1</v>
      </c>
      <c r="S51" s="481">
        <f t="shared" si="2"/>
        <v>17.7</v>
      </c>
      <c r="T51" s="448">
        <f>R51+P51+N51</f>
        <v>4</v>
      </c>
      <c r="U51" s="252">
        <v>12.5</v>
      </c>
      <c r="V51" s="75">
        <v>2</v>
      </c>
      <c r="W51" s="200">
        <f t="shared" si="6"/>
        <v>12.5</v>
      </c>
      <c r="X51" s="48">
        <f aca="true" t="shared" si="10" ref="X51:X56">V51</f>
        <v>2</v>
      </c>
      <c r="Y51" s="197">
        <f t="shared" si="4"/>
        <v>50.67</v>
      </c>
      <c r="Z51" s="482">
        <f t="shared" si="5"/>
        <v>8.445</v>
      </c>
      <c r="AA51" s="483">
        <f>L51+T51+X51</f>
        <v>10</v>
      </c>
      <c r="AB51" s="28" t="s">
        <v>165</v>
      </c>
    </row>
    <row r="52" spans="2:28" ht="21">
      <c r="B52" s="50">
        <v>41</v>
      </c>
      <c r="C52" s="469" t="s">
        <v>402</v>
      </c>
      <c r="D52" s="257" t="s">
        <v>151</v>
      </c>
      <c r="E52" s="248">
        <v>21.983333333333334</v>
      </c>
      <c r="F52" s="236">
        <v>0</v>
      </c>
      <c r="G52" s="239">
        <v>15.333333333333336</v>
      </c>
      <c r="H52" s="236">
        <v>0</v>
      </c>
      <c r="I52" s="239">
        <v>19</v>
      </c>
      <c r="J52" s="241">
        <v>0</v>
      </c>
      <c r="K52" s="209">
        <f t="shared" si="0"/>
        <v>21.118750000000002</v>
      </c>
      <c r="L52" s="54">
        <f t="shared" si="9"/>
        <v>0</v>
      </c>
      <c r="M52" s="248">
        <v>14.5</v>
      </c>
      <c r="N52" s="236">
        <v>0</v>
      </c>
      <c r="O52" s="53">
        <v>23</v>
      </c>
      <c r="P52" s="52">
        <v>3</v>
      </c>
      <c r="Q52" s="239">
        <v>9.5</v>
      </c>
      <c r="R52" s="241">
        <v>0</v>
      </c>
      <c r="S52" s="209">
        <f t="shared" si="2"/>
        <v>18.8</v>
      </c>
      <c r="T52" s="54">
        <f>R52+P52+N52</f>
        <v>3</v>
      </c>
      <c r="U52" s="249">
        <v>13.5</v>
      </c>
      <c r="V52" s="78">
        <v>2</v>
      </c>
      <c r="W52" s="201">
        <f t="shared" si="6"/>
        <v>13.5</v>
      </c>
      <c r="X52" s="56">
        <f t="shared" si="10"/>
        <v>2</v>
      </c>
      <c r="Y52" s="198">
        <f t="shared" si="4"/>
        <v>53.41875</v>
      </c>
      <c r="Z52" s="450">
        <f t="shared" si="5"/>
        <v>8.903125000000001</v>
      </c>
      <c r="AA52" s="451">
        <f>L52+T52+X52</f>
        <v>5</v>
      </c>
      <c r="AB52" s="11" t="s">
        <v>165</v>
      </c>
    </row>
    <row r="53" spans="2:28" ht="21" thickBot="1">
      <c r="B53" s="50">
        <v>42</v>
      </c>
      <c r="C53" s="469" t="s">
        <v>403</v>
      </c>
      <c r="D53" s="257" t="s">
        <v>136</v>
      </c>
      <c r="E53" s="248">
        <v>23.816666666666666</v>
      </c>
      <c r="F53" s="236">
        <v>0</v>
      </c>
      <c r="G53" s="239">
        <v>19.5</v>
      </c>
      <c r="H53" s="236">
        <v>0</v>
      </c>
      <c r="I53" s="239">
        <v>19.5</v>
      </c>
      <c r="J53" s="241">
        <v>0</v>
      </c>
      <c r="K53" s="209">
        <f t="shared" si="0"/>
        <v>23.55625</v>
      </c>
      <c r="L53" s="54">
        <f t="shared" si="9"/>
        <v>0</v>
      </c>
      <c r="M53" s="249">
        <v>27.5</v>
      </c>
      <c r="N53" s="52">
        <v>5</v>
      </c>
      <c r="O53" s="53">
        <v>26</v>
      </c>
      <c r="P53" s="52">
        <v>3</v>
      </c>
      <c r="Q53" s="53">
        <v>11.5</v>
      </c>
      <c r="R53" s="56">
        <v>1</v>
      </c>
      <c r="S53" s="201">
        <f t="shared" si="2"/>
        <v>26</v>
      </c>
      <c r="T53" s="56">
        <v>9</v>
      </c>
      <c r="U53" s="249">
        <v>13</v>
      </c>
      <c r="V53" s="78">
        <v>2</v>
      </c>
      <c r="W53" s="201">
        <f t="shared" si="6"/>
        <v>13</v>
      </c>
      <c r="X53" s="56">
        <f t="shared" si="10"/>
        <v>2</v>
      </c>
      <c r="Y53" s="198">
        <f t="shared" si="4"/>
        <v>62.55625</v>
      </c>
      <c r="Z53" s="182">
        <f t="shared" si="5"/>
        <v>10.426041666666666</v>
      </c>
      <c r="AA53" s="254">
        <v>30</v>
      </c>
      <c r="AB53" s="11" t="s">
        <v>164</v>
      </c>
    </row>
    <row r="54" spans="2:28" ht="21">
      <c r="B54" s="44">
        <v>43</v>
      </c>
      <c r="C54" s="469" t="s">
        <v>404</v>
      </c>
      <c r="D54" s="257" t="s">
        <v>106</v>
      </c>
      <c r="E54" s="248">
        <v>24.683333333333334</v>
      </c>
      <c r="F54" s="236">
        <v>0</v>
      </c>
      <c r="G54" s="239">
        <v>19.083333333333336</v>
      </c>
      <c r="H54" s="236">
        <v>0</v>
      </c>
      <c r="I54" s="53">
        <v>20</v>
      </c>
      <c r="J54" s="56">
        <v>4</v>
      </c>
      <c r="K54" s="209">
        <f t="shared" si="0"/>
        <v>23.9125</v>
      </c>
      <c r="L54" s="54">
        <f t="shared" si="9"/>
        <v>4</v>
      </c>
      <c r="M54" s="248">
        <v>11</v>
      </c>
      <c r="N54" s="236">
        <v>0</v>
      </c>
      <c r="O54" s="53">
        <v>32</v>
      </c>
      <c r="P54" s="52">
        <v>3</v>
      </c>
      <c r="Q54" s="239">
        <v>9</v>
      </c>
      <c r="R54" s="241">
        <v>0</v>
      </c>
      <c r="S54" s="201">
        <f t="shared" si="2"/>
        <v>20.8</v>
      </c>
      <c r="T54" s="56">
        <v>9</v>
      </c>
      <c r="U54" s="249">
        <v>17.5</v>
      </c>
      <c r="V54" s="78">
        <v>2</v>
      </c>
      <c r="W54" s="201">
        <f t="shared" si="6"/>
        <v>17.5</v>
      </c>
      <c r="X54" s="56">
        <f t="shared" si="10"/>
        <v>2</v>
      </c>
      <c r="Y54" s="198">
        <f t="shared" si="4"/>
        <v>62.212500000000006</v>
      </c>
      <c r="Z54" s="182">
        <f t="shared" si="5"/>
        <v>10.36875</v>
      </c>
      <c r="AA54" s="254">
        <v>30</v>
      </c>
      <c r="AB54" s="11" t="s">
        <v>164</v>
      </c>
    </row>
    <row r="55" spans="2:28" ht="21">
      <c r="B55" s="50">
        <v>44</v>
      </c>
      <c r="C55" s="469" t="s">
        <v>493</v>
      </c>
      <c r="D55" s="257" t="s">
        <v>494</v>
      </c>
      <c r="E55" s="248">
        <v>16.483333333333334</v>
      </c>
      <c r="F55" s="236">
        <v>0</v>
      </c>
      <c r="G55" s="239">
        <v>23</v>
      </c>
      <c r="H55" s="236">
        <v>0</v>
      </c>
      <c r="I55" s="53">
        <v>20</v>
      </c>
      <c r="J55" s="56">
        <v>4</v>
      </c>
      <c r="K55" s="209">
        <f t="shared" si="0"/>
        <v>22.30625</v>
      </c>
      <c r="L55" s="54">
        <f t="shared" si="9"/>
        <v>4</v>
      </c>
      <c r="M55" s="248">
        <v>6</v>
      </c>
      <c r="N55" s="236">
        <v>0</v>
      </c>
      <c r="O55" s="53">
        <v>24</v>
      </c>
      <c r="P55" s="52">
        <v>3</v>
      </c>
      <c r="Q55" s="239">
        <v>9.25</v>
      </c>
      <c r="R55" s="241">
        <v>0</v>
      </c>
      <c r="S55" s="209">
        <f t="shared" si="2"/>
        <v>15.7</v>
      </c>
      <c r="T55" s="54">
        <f>R55+P55+N55</f>
        <v>3</v>
      </c>
      <c r="U55" s="249">
        <v>13.25</v>
      </c>
      <c r="V55" s="78">
        <v>2</v>
      </c>
      <c r="W55" s="201">
        <f t="shared" si="6"/>
        <v>13.25</v>
      </c>
      <c r="X55" s="56">
        <f t="shared" si="10"/>
        <v>2</v>
      </c>
      <c r="Y55" s="198">
        <f t="shared" si="4"/>
        <v>51.256249999999994</v>
      </c>
      <c r="Z55" s="450">
        <f t="shared" si="5"/>
        <v>8.542708333333332</v>
      </c>
      <c r="AA55" s="451">
        <f>L55+T55+X55</f>
        <v>9</v>
      </c>
      <c r="AB55" s="11" t="s">
        <v>165</v>
      </c>
    </row>
    <row r="56" spans="2:28" ht="21" thickBot="1">
      <c r="B56" s="50">
        <v>45</v>
      </c>
      <c r="C56" s="470" t="s">
        <v>405</v>
      </c>
      <c r="D56" s="258" t="s">
        <v>232</v>
      </c>
      <c r="E56" s="251">
        <v>20.683333333333334</v>
      </c>
      <c r="F56" s="238">
        <v>0</v>
      </c>
      <c r="G56" s="240">
        <v>16.666666666666664</v>
      </c>
      <c r="H56" s="238">
        <v>0</v>
      </c>
      <c r="I56" s="240">
        <v>19.5</v>
      </c>
      <c r="J56" s="242">
        <v>0</v>
      </c>
      <c r="K56" s="449">
        <f t="shared" si="0"/>
        <v>21.318749999999998</v>
      </c>
      <c r="L56" s="446">
        <f t="shared" si="9"/>
        <v>0</v>
      </c>
      <c r="M56" s="251">
        <v>13</v>
      </c>
      <c r="N56" s="238">
        <v>0</v>
      </c>
      <c r="O56" s="107">
        <v>34</v>
      </c>
      <c r="P56" s="60">
        <v>3</v>
      </c>
      <c r="Q56" s="107">
        <v>11.75</v>
      </c>
      <c r="R56" s="108">
        <v>1</v>
      </c>
      <c r="S56" s="202">
        <f t="shared" si="2"/>
        <v>23.5</v>
      </c>
      <c r="T56" s="108">
        <v>9</v>
      </c>
      <c r="U56" s="253">
        <v>12.75</v>
      </c>
      <c r="V56" s="96">
        <v>2</v>
      </c>
      <c r="W56" s="202">
        <f t="shared" si="6"/>
        <v>12.75</v>
      </c>
      <c r="X56" s="108">
        <f t="shared" si="10"/>
        <v>2</v>
      </c>
      <c r="Y56" s="199">
        <f t="shared" si="4"/>
        <v>57.568749999999994</v>
      </c>
      <c r="Z56" s="452">
        <f t="shared" si="5"/>
        <v>9.594791666666666</v>
      </c>
      <c r="AA56" s="453">
        <f>L56+T56+X56</f>
        <v>11</v>
      </c>
      <c r="AB56" s="150" t="s">
        <v>165</v>
      </c>
    </row>
    <row r="57" spans="2:28" ht="21">
      <c r="B57" s="160"/>
      <c r="C57" s="184"/>
      <c r="D57" s="185"/>
      <c r="E57" s="166"/>
      <c r="F57" s="167"/>
      <c r="G57" s="81"/>
      <c r="H57" s="82"/>
      <c r="I57" s="81"/>
      <c r="J57" s="82"/>
      <c r="K57" s="83"/>
      <c r="L57" s="82"/>
      <c r="M57" s="166"/>
      <c r="N57" s="167"/>
      <c r="O57" s="81"/>
      <c r="P57" s="82"/>
      <c r="Q57" s="166"/>
      <c r="R57" s="167"/>
      <c r="S57" s="83"/>
      <c r="T57" s="82"/>
      <c r="U57" s="81"/>
      <c r="V57" s="82"/>
      <c r="W57" s="83"/>
      <c r="X57" s="82"/>
      <c r="Y57" s="81"/>
      <c r="Z57" s="84"/>
      <c r="AA57" s="186"/>
      <c r="AB57" s="85"/>
    </row>
    <row r="58" spans="3:26" ht="21">
      <c r="C58" s="187" t="s">
        <v>488</v>
      </c>
      <c r="D58" s="171"/>
      <c r="E58" s="171"/>
      <c r="F58" s="171"/>
      <c r="G58" s="171"/>
      <c r="H58" s="171"/>
      <c r="I58" s="171"/>
      <c r="J58" s="171"/>
      <c r="K58" s="188" t="s">
        <v>508</v>
      </c>
      <c r="L58" s="171"/>
      <c r="M58" s="171"/>
      <c r="N58" s="171"/>
      <c r="O58" s="171"/>
      <c r="P58" s="171"/>
      <c r="Q58" s="153"/>
      <c r="R58" s="103"/>
      <c r="S58" s="103"/>
      <c r="T58" s="103"/>
      <c r="U58" s="103"/>
      <c r="V58" s="103"/>
      <c r="W58" s="103"/>
      <c r="X58" s="103"/>
      <c r="Y58" s="103"/>
      <c r="Z58" s="103"/>
    </row>
    <row r="59" spans="3:26" ht="21"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53"/>
      <c r="P59" s="153"/>
      <c r="Q59" s="153"/>
      <c r="R59" s="103"/>
      <c r="S59" s="103"/>
      <c r="T59" s="103"/>
      <c r="U59" s="103"/>
      <c r="V59" s="103"/>
      <c r="W59" s="103"/>
      <c r="X59" s="103"/>
      <c r="Y59" s="103"/>
      <c r="Z59" s="103"/>
    </row>
    <row r="60" spans="3:26" ht="21">
      <c r="C60" s="187" t="s">
        <v>114</v>
      </c>
      <c r="D60" s="103"/>
      <c r="E60" s="190" t="s">
        <v>412</v>
      </c>
      <c r="F60" s="154"/>
      <c r="G60" s="103"/>
      <c r="H60" s="171"/>
      <c r="I60" s="171"/>
      <c r="J60" s="171"/>
      <c r="K60" s="189" t="s">
        <v>111</v>
      </c>
      <c r="L60" s="171"/>
      <c r="M60" s="171"/>
      <c r="N60" s="171"/>
      <c r="O60" s="153"/>
      <c r="P60" s="153"/>
      <c r="Q60" s="153"/>
      <c r="R60" s="190" t="s">
        <v>109</v>
      </c>
      <c r="S60" s="191"/>
      <c r="T60" s="191"/>
      <c r="U60" s="191"/>
      <c r="V60" s="191"/>
      <c r="W60" s="191"/>
      <c r="X60" s="103"/>
      <c r="Y60" s="103"/>
      <c r="Z60" s="103"/>
    </row>
    <row r="61" spans="3:26" ht="21">
      <c r="C61" s="103"/>
      <c r="D61" s="103"/>
      <c r="E61" s="190" t="s">
        <v>411</v>
      </c>
      <c r="F61" s="103"/>
      <c r="G61" s="103"/>
      <c r="H61" s="103"/>
      <c r="I61" s="103"/>
      <c r="J61" s="103"/>
      <c r="K61" s="103"/>
      <c r="L61" s="154" t="s">
        <v>85</v>
      </c>
      <c r="M61" s="103"/>
      <c r="N61" s="103"/>
      <c r="O61" s="103"/>
      <c r="P61" s="103"/>
      <c r="Q61" s="103"/>
      <c r="R61" s="191"/>
      <c r="S61" s="190" t="s">
        <v>108</v>
      </c>
      <c r="T61" s="191"/>
      <c r="U61" s="191"/>
      <c r="V61" s="191"/>
      <c r="W61" s="191"/>
      <c r="X61" s="103"/>
      <c r="Y61" s="103"/>
      <c r="Z61" s="103"/>
    </row>
    <row r="62" spans="3:26" ht="21">
      <c r="C62" s="103"/>
      <c r="D62" s="103"/>
      <c r="E62" s="190" t="s">
        <v>410</v>
      </c>
      <c r="F62" s="103"/>
      <c r="G62" s="103"/>
      <c r="H62" s="103"/>
      <c r="I62" s="103"/>
      <c r="J62" s="103"/>
      <c r="K62" s="154"/>
      <c r="M62" s="154"/>
      <c r="N62" s="103"/>
      <c r="O62" s="103"/>
      <c r="P62" s="103"/>
      <c r="Q62" s="103"/>
      <c r="R62" s="103"/>
      <c r="S62" s="154" t="s">
        <v>110</v>
      </c>
      <c r="T62" s="103"/>
      <c r="U62" s="103"/>
      <c r="V62" s="103"/>
      <c r="W62" s="103"/>
      <c r="X62" s="103"/>
      <c r="Y62" s="103"/>
      <c r="Z62" s="103"/>
    </row>
    <row r="63" spans="3:26" ht="21">
      <c r="C63" s="103"/>
      <c r="D63" s="103"/>
      <c r="E63" s="189" t="s">
        <v>406</v>
      </c>
      <c r="F63" s="154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T63" s="103"/>
      <c r="U63" s="103"/>
      <c r="V63" s="103"/>
      <c r="W63" s="103"/>
      <c r="X63" s="103"/>
      <c r="Y63" s="103"/>
      <c r="Z63" s="103"/>
    </row>
    <row r="64" spans="3:26" ht="21">
      <c r="C64" s="103"/>
      <c r="D64" s="103"/>
      <c r="E64" s="189" t="s">
        <v>257</v>
      </c>
      <c r="F64" s="154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54"/>
      <c r="T64" s="103"/>
      <c r="U64" s="103"/>
      <c r="V64" s="103"/>
      <c r="W64" s="103"/>
      <c r="X64" s="103"/>
      <c r="Y64" s="103"/>
      <c r="Z64" s="103"/>
    </row>
    <row r="65" spans="3:26" ht="20.25">
      <c r="C65" s="103"/>
      <c r="D65" s="103"/>
      <c r="E65" s="190" t="s">
        <v>407</v>
      </c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spans="3:26" ht="20.25">
      <c r="C66" s="103"/>
      <c r="D66" s="103"/>
      <c r="E66" s="190" t="s">
        <v>497</v>
      </c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</row>
    <row r="67" spans="3:26" ht="21">
      <c r="C67" s="103"/>
      <c r="D67" s="103"/>
      <c r="E67" s="189" t="s">
        <v>408</v>
      </c>
      <c r="F67" s="171"/>
      <c r="G67" s="171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spans="3:26" ht="20.25">
      <c r="C68" s="103"/>
      <c r="D68" s="103"/>
      <c r="E68" s="190" t="s">
        <v>409</v>
      </c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E10:L10"/>
    <mergeCell ref="M10:S10"/>
    <mergeCell ref="U10:X10"/>
    <mergeCell ref="Y10:AA10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108"/>
  <sheetViews>
    <sheetView view="pageBreakPreview" zoomScale="60" zoomScaleNormal="75" zoomScalePageLayoutView="0" workbookViewId="0" topLeftCell="A1">
      <selection activeCell="D16" sqref="D16"/>
    </sheetView>
  </sheetViews>
  <sheetFormatPr defaultColWidth="11.421875" defaultRowHeight="12.75"/>
  <cols>
    <col min="1" max="1" width="4.57421875" style="13" customWidth="1"/>
    <col min="2" max="2" width="5.140625" style="13" customWidth="1"/>
    <col min="3" max="3" width="28.421875" style="13" customWidth="1"/>
    <col min="4" max="4" width="20.140625" style="13" customWidth="1"/>
    <col min="5" max="5" width="10.421875" style="13" customWidth="1"/>
    <col min="6" max="6" width="5.7109375" style="13" customWidth="1"/>
    <col min="7" max="7" width="9.00390625" style="13" customWidth="1"/>
    <col min="8" max="8" width="5.00390625" style="13" customWidth="1"/>
    <col min="9" max="9" width="8.28125" style="13" customWidth="1"/>
    <col min="10" max="10" width="4.140625" style="13" customWidth="1"/>
    <col min="11" max="11" width="8.8515625" style="13" customWidth="1"/>
    <col min="12" max="12" width="4.57421875" style="13" customWidth="1"/>
    <col min="13" max="13" width="9.421875" style="13" customWidth="1"/>
    <col min="14" max="14" width="5.421875" style="13" customWidth="1"/>
    <col min="15" max="15" width="9.00390625" style="13" customWidth="1"/>
    <col min="16" max="16" width="5.421875" style="13" customWidth="1"/>
    <col min="17" max="17" width="10.421875" style="13" customWidth="1"/>
    <col min="18" max="18" width="5.00390625" style="13" customWidth="1"/>
    <col min="19" max="19" width="10.7109375" style="13" customWidth="1"/>
    <col min="20" max="20" width="5.7109375" style="13" customWidth="1"/>
    <col min="21" max="21" width="9.140625" style="13" customWidth="1"/>
    <col min="22" max="22" width="4.8515625" style="13" customWidth="1"/>
    <col min="23" max="23" width="9.8515625" style="13" customWidth="1"/>
    <col min="24" max="24" width="4.140625" style="13" customWidth="1"/>
    <col min="25" max="25" width="10.28125" style="13" customWidth="1"/>
    <col min="26" max="26" width="5.421875" style="13" customWidth="1"/>
    <col min="27" max="27" width="9.8515625" style="13" customWidth="1"/>
    <col min="28" max="28" width="5.140625" style="13" customWidth="1"/>
    <col min="29" max="29" width="9.421875" style="13" customWidth="1"/>
    <col min="30" max="30" width="5.140625" style="13" customWidth="1"/>
    <col min="31" max="31" width="9.57421875" style="13" customWidth="1"/>
    <col min="32" max="32" width="11.7109375" style="13" customWidth="1"/>
    <col min="33" max="33" width="6.57421875" style="13" customWidth="1"/>
    <col min="34" max="34" width="13.421875" style="13" customWidth="1"/>
    <col min="35" max="35" width="2.140625" style="13" customWidth="1"/>
    <col min="36" max="36" width="11.421875" style="13" customWidth="1"/>
    <col min="37" max="37" width="7.28125" style="13" customWidth="1"/>
    <col min="38" max="38" width="8.28125" style="13" customWidth="1"/>
    <col min="39" max="39" width="6.421875" style="13" customWidth="1"/>
    <col min="40" max="16384" width="11.421875" style="13" customWidth="1"/>
  </cols>
  <sheetData>
    <row r="1" spans="2:11" ht="18">
      <c r="B1" s="14" t="s">
        <v>0</v>
      </c>
      <c r="C1" s="15"/>
      <c r="D1" s="15"/>
      <c r="E1" s="15"/>
      <c r="F1" s="15"/>
      <c r="G1" s="15"/>
      <c r="H1" s="15"/>
      <c r="I1" s="15"/>
      <c r="J1" s="40"/>
      <c r="K1" s="100"/>
    </row>
    <row r="2" spans="2:11" ht="18">
      <c r="B2" s="14" t="s">
        <v>1</v>
      </c>
      <c r="C2" s="15"/>
      <c r="D2" s="15"/>
      <c r="E2" s="15"/>
      <c r="F2" s="15"/>
      <c r="G2" s="15"/>
      <c r="H2" s="15"/>
      <c r="I2" s="15"/>
      <c r="J2" s="15"/>
      <c r="K2" s="100"/>
    </row>
    <row r="3" spans="2:11" ht="18">
      <c r="B3" s="14" t="s">
        <v>2</v>
      </c>
      <c r="C3" s="15"/>
      <c r="D3" s="15"/>
      <c r="E3" s="15"/>
      <c r="F3" s="15"/>
      <c r="G3" s="15"/>
      <c r="H3" s="15"/>
      <c r="I3" s="15"/>
      <c r="J3" s="15"/>
      <c r="K3" s="100"/>
    </row>
    <row r="4" spans="2:11" ht="18">
      <c r="B4" s="16"/>
      <c r="C4" s="16"/>
      <c r="D4" s="16"/>
      <c r="E4" s="16"/>
      <c r="F4" s="16"/>
      <c r="G4" s="16"/>
      <c r="H4" s="16"/>
      <c r="I4" s="16"/>
      <c r="J4" s="16"/>
      <c r="K4" s="100"/>
    </row>
    <row r="5" spans="2:38" ht="18">
      <c r="B5" s="16"/>
      <c r="C5" s="16"/>
      <c r="D5" s="14" t="s">
        <v>509</v>
      </c>
      <c r="E5" s="14"/>
      <c r="F5" s="14"/>
      <c r="G5" s="16"/>
      <c r="H5" s="16"/>
      <c r="I5" s="16"/>
      <c r="J5" s="16"/>
      <c r="K5" s="100"/>
      <c r="AG5" s="12"/>
      <c r="AI5" s="127"/>
      <c r="AJ5" s="128"/>
      <c r="AK5" s="129"/>
      <c r="AL5" s="130"/>
    </row>
    <row r="6" spans="2:38" ht="18">
      <c r="B6" s="16"/>
      <c r="C6" s="16"/>
      <c r="D6" s="14" t="s">
        <v>477</v>
      </c>
      <c r="E6" s="14"/>
      <c r="F6" s="16"/>
      <c r="G6" s="16"/>
      <c r="H6" s="16"/>
      <c r="I6" s="16"/>
      <c r="J6" s="16"/>
      <c r="K6" s="100"/>
      <c r="AI6" s="127"/>
      <c r="AJ6" s="128"/>
      <c r="AK6" s="129"/>
      <c r="AL6" s="130"/>
    </row>
    <row r="7" spans="2:38" ht="18">
      <c r="B7" s="16"/>
      <c r="C7" s="16"/>
      <c r="D7" s="14" t="s">
        <v>107</v>
      </c>
      <c r="E7" s="14"/>
      <c r="F7" s="16"/>
      <c r="G7" s="16"/>
      <c r="H7" s="16"/>
      <c r="I7" s="16"/>
      <c r="J7" s="16"/>
      <c r="K7" s="100"/>
      <c r="AL7" s="130"/>
    </row>
    <row r="8" spans="2:38" ht="18" thickBot="1">
      <c r="B8" s="16"/>
      <c r="C8" s="16"/>
      <c r="D8" s="14"/>
      <c r="E8" s="14"/>
      <c r="F8" s="16"/>
      <c r="G8" s="16"/>
      <c r="H8" s="16"/>
      <c r="I8" s="16"/>
      <c r="J8" s="16"/>
      <c r="K8" s="100"/>
      <c r="AL8" s="130"/>
    </row>
    <row r="9" spans="5:33" ht="25.5" customHeight="1" thickBot="1">
      <c r="E9" s="641" t="s">
        <v>41</v>
      </c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3"/>
      <c r="Q9" s="641" t="s">
        <v>44</v>
      </c>
      <c r="R9" s="642"/>
      <c r="S9" s="642"/>
      <c r="T9" s="643"/>
      <c r="U9" s="641" t="s">
        <v>45</v>
      </c>
      <c r="V9" s="642"/>
      <c r="W9" s="642"/>
      <c r="X9" s="642"/>
      <c r="Y9" s="642"/>
      <c r="Z9" s="642"/>
      <c r="AA9" s="642"/>
      <c r="AB9" s="642"/>
      <c r="AC9" s="642"/>
      <c r="AD9" s="643"/>
      <c r="AE9" s="641" t="s">
        <v>36</v>
      </c>
      <c r="AF9" s="642"/>
      <c r="AG9" s="643"/>
    </row>
    <row r="10" spans="2:39" ht="273.75" customHeight="1" thickBot="1">
      <c r="B10" s="18" t="s">
        <v>4</v>
      </c>
      <c r="C10" s="19" t="s">
        <v>162</v>
      </c>
      <c r="D10" s="74" t="s">
        <v>163</v>
      </c>
      <c r="E10" s="312" t="s">
        <v>57</v>
      </c>
      <c r="F10" s="313" t="s">
        <v>63</v>
      </c>
      <c r="G10" s="313" t="s">
        <v>64</v>
      </c>
      <c r="H10" s="313" t="s">
        <v>63</v>
      </c>
      <c r="I10" s="313" t="s">
        <v>65</v>
      </c>
      <c r="J10" s="313" t="s">
        <v>7</v>
      </c>
      <c r="K10" s="314" t="s">
        <v>66</v>
      </c>
      <c r="L10" s="313" t="s">
        <v>7</v>
      </c>
      <c r="M10" s="314" t="s">
        <v>60</v>
      </c>
      <c r="N10" s="315" t="s">
        <v>30</v>
      </c>
      <c r="O10" s="316" t="s">
        <v>31</v>
      </c>
      <c r="P10" s="317" t="s">
        <v>91</v>
      </c>
      <c r="Q10" s="312" t="s">
        <v>67</v>
      </c>
      <c r="R10" s="318" t="s">
        <v>100</v>
      </c>
      <c r="S10" s="319" t="s">
        <v>35</v>
      </c>
      <c r="T10" s="320" t="s">
        <v>92</v>
      </c>
      <c r="U10" s="312" t="s">
        <v>68</v>
      </c>
      <c r="V10" s="313" t="s">
        <v>100</v>
      </c>
      <c r="W10" s="313" t="s">
        <v>28</v>
      </c>
      <c r="X10" s="313" t="s">
        <v>100</v>
      </c>
      <c r="Y10" s="314" t="s">
        <v>113</v>
      </c>
      <c r="Z10" s="313" t="s">
        <v>100</v>
      </c>
      <c r="AA10" s="314" t="s">
        <v>71</v>
      </c>
      <c r="AB10" s="318" t="s">
        <v>100</v>
      </c>
      <c r="AC10" s="319" t="s">
        <v>34</v>
      </c>
      <c r="AD10" s="320" t="s">
        <v>93</v>
      </c>
      <c r="AE10" s="321" t="s">
        <v>5</v>
      </c>
      <c r="AF10" s="322" t="s">
        <v>90</v>
      </c>
      <c r="AG10" s="322" t="s">
        <v>6</v>
      </c>
      <c r="AH10" s="131"/>
      <c r="AJ10" s="132"/>
      <c r="AK10" s="132"/>
      <c r="AL10" s="132"/>
      <c r="AM10" s="132"/>
    </row>
    <row r="11" spans="2:39" ht="21">
      <c r="B11" s="21">
        <v>1</v>
      </c>
      <c r="C11" s="489" t="s">
        <v>467</v>
      </c>
      <c r="D11" s="326" t="s">
        <v>13</v>
      </c>
      <c r="E11" s="23">
        <v>46.5</v>
      </c>
      <c r="F11" s="24">
        <v>5</v>
      </c>
      <c r="G11" s="25">
        <v>48.5</v>
      </c>
      <c r="H11" s="24">
        <v>5</v>
      </c>
      <c r="I11" s="25">
        <v>11.5</v>
      </c>
      <c r="J11" s="24">
        <v>3</v>
      </c>
      <c r="K11" s="227">
        <v>17.22</v>
      </c>
      <c r="L11" s="228">
        <v>0</v>
      </c>
      <c r="M11" s="25">
        <v>28.66</v>
      </c>
      <c r="N11" s="66">
        <v>4</v>
      </c>
      <c r="O11" s="27">
        <f>((E11+G11+I11+K11+M11)/11)*3</f>
        <v>41.558181818181815</v>
      </c>
      <c r="P11" s="66">
        <v>20</v>
      </c>
      <c r="Q11" s="229">
        <v>8.333333333333334</v>
      </c>
      <c r="R11" s="347">
        <v>0</v>
      </c>
      <c r="S11" s="348">
        <f>Q11</f>
        <v>8.333333333333334</v>
      </c>
      <c r="T11" s="207">
        <f>R11</f>
        <v>0</v>
      </c>
      <c r="U11" s="27">
        <v>17</v>
      </c>
      <c r="V11" s="24">
        <v>2</v>
      </c>
      <c r="W11" s="145">
        <v>20</v>
      </c>
      <c r="X11" s="24">
        <v>2</v>
      </c>
      <c r="Y11" s="25">
        <v>12</v>
      </c>
      <c r="Z11" s="24">
        <v>2</v>
      </c>
      <c r="AA11" s="25">
        <v>19.5</v>
      </c>
      <c r="AB11" s="66">
        <v>2</v>
      </c>
      <c r="AC11" s="27">
        <f>((AA11+W11+U11+Y11)/4)*2</f>
        <v>34.25</v>
      </c>
      <c r="AD11" s="66">
        <f>V11+X11+Z11+AB11</f>
        <v>8</v>
      </c>
      <c r="AE11" s="354">
        <f>O11+S11+AC11</f>
        <v>84.14151515151515</v>
      </c>
      <c r="AF11" s="358">
        <f>SUM(AE11/6)</f>
        <v>14.023585858585859</v>
      </c>
      <c r="AG11" s="363">
        <v>30</v>
      </c>
      <c r="AH11" s="28" t="s">
        <v>164</v>
      </c>
      <c r="AI11" s="133"/>
      <c r="AJ11" s="132"/>
      <c r="AK11" s="132"/>
      <c r="AL11" s="132"/>
      <c r="AM11" s="132"/>
    </row>
    <row r="12" spans="2:39" ht="21">
      <c r="B12" s="4">
        <v>2</v>
      </c>
      <c r="C12" s="490" t="s">
        <v>475</v>
      </c>
      <c r="D12" s="327" t="s">
        <v>476</v>
      </c>
      <c r="E12" s="6">
        <v>42.12</v>
      </c>
      <c r="F12" s="7">
        <v>5</v>
      </c>
      <c r="G12" s="8">
        <v>45.16</v>
      </c>
      <c r="H12" s="7">
        <v>5</v>
      </c>
      <c r="I12" s="220">
        <v>6.5</v>
      </c>
      <c r="J12" s="217">
        <v>0</v>
      </c>
      <c r="K12" s="8">
        <v>26.666666666666668</v>
      </c>
      <c r="L12" s="7">
        <v>3</v>
      </c>
      <c r="M12" s="8">
        <v>26.66</v>
      </c>
      <c r="N12" s="68">
        <v>4</v>
      </c>
      <c r="O12" s="10">
        <f aca="true" t="shared" si="0" ref="O12:O57">((E12+G12+I12+K12+M12)/11)*3</f>
        <v>40.120000000000005</v>
      </c>
      <c r="P12" s="68">
        <v>20</v>
      </c>
      <c r="Q12" s="10">
        <v>10</v>
      </c>
      <c r="R12" s="68">
        <v>2</v>
      </c>
      <c r="S12" s="10">
        <f aca="true" t="shared" si="1" ref="S12:T24">Q12</f>
        <v>10</v>
      </c>
      <c r="T12" s="68">
        <f t="shared" si="1"/>
        <v>2</v>
      </c>
      <c r="U12" s="10">
        <v>16</v>
      </c>
      <c r="V12" s="7">
        <v>2</v>
      </c>
      <c r="W12" s="134">
        <v>18.5</v>
      </c>
      <c r="X12" s="7">
        <v>2</v>
      </c>
      <c r="Y12" s="8">
        <v>17.75</v>
      </c>
      <c r="Z12" s="7">
        <v>2</v>
      </c>
      <c r="AA12" s="8">
        <v>15.75</v>
      </c>
      <c r="AB12" s="68">
        <v>2</v>
      </c>
      <c r="AC12" s="10">
        <f aca="true" t="shared" si="2" ref="AC12:AC57">((AA12+W12+U12+Y12)/4)*2</f>
        <v>34</v>
      </c>
      <c r="AD12" s="68">
        <f aca="true" t="shared" si="3" ref="AD12:AD24">V12+X12+Z12+AB12</f>
        <v>8</v>
      </c>
      <c r="AE12" s="355">
        <f aca="true" t="shared" si="4" ref="AE12:AE57">O12+S12+AC12</f>
        <v>84.12</v>
      </c>
      <c r="AF12" s="359">
        <f aca="true" t="shared" si="5" ref="AF12:AF57">SUM(AE12/6)</f>
        <v>14.020000000000001</v>
      </c>
      <c r="AG12" s="364">
        <f>P12+R12+AD12</f>
        <v>30</v>
      </c>
      <c r="AH12" s="11" t="s">
        <v>164</v>
      </c>
      <c r="AI12" s="133"/>
      <c r="AJ12" s="132"/>
      <c r="AK12" s="132"/>
      <c r="AL12" s="132"/>
      <c r="AM12" s="132"/>
    </row>
    <row r="13" spans="2:39" ht="21">
      <c r="B13" s="4">
        <v>3</v>
      </c>
      <c r="C13" s="490" t="s">
        <v>465</v>
      </c>
      <c r="D13" s="327" t="s">
        <v>131</v>
      </c>
      <c r="E13" s="6">
        <v>35.87</v>
      </c>
      <c r="F13" s="7">
        <v>5</v>
      </c>
      <c r="G13" s="8">
        <v>50.66</v>
      </c>
      <c r="H13" s="7">
        <v>5</v>
      </c>
      <c r="I13" s="8">
        <v>12.625</v>
      </c>
      <c r="J13" s="7">
        <v>3</v>
      </c>
      <c r="K13" s="8">
        <v>28.55333333333333</v>
      </c>
      <c r="L13" s="7">
        <v>3</v>
      </c>
      <c r="M13" s="8">
        <v>30.32</v>
      </c>
      <c r="N13" s="68">
        <v>4</v>
      </c>
      <c r="O13" s="10">
        <f t="shared" si="0"/>
        <v>43.098636363636366</v>
      </c>
      <c r="P13" s="68">
        <f>N13+L13+J13+H13+F13</f>
        <v>20</v>
      </c>
      <c r="Q13" s="224">
        <v>7.666666666666667</v>
      </c>
      <c r="R13" s="275">
        <v>0</v>
      </c>
      <c r="S13" s="65">
        <f t="shared" si="1"/>
        <v>7.666666666666667</v>
      </c>
      <c r="T13" s="70">
        <f t="shared" si="1"/>
        <v>0</v>
      </c>
      <c r="U13" s="10">
        <v>16.5</v>
      </c>
      <c r="V13" s="7">
        <v>2</v>
      </c>
      <c r="W13" s="134">
        <v>20</v>
      </c>
      <c r="X13" s="7">
        <v>2</v>
      </c>
      <c r="Y13" s="8">
        <v>11.5</v>
      </c>
      <c r="Z13" s="7">
        <v>2</v>
      </c>
      <c r="AA13" s="8">
        <v>16.25</v>
      </c>
      <c r="AB13" s="68">
        <v>2</v>
      </c>
      <c r="AC13" s="10">
        <f t="shared" si="2"/>
        <v>32.125</v>
      </c>
      <c r="AD13" s="68">
        <f t="shared" si="3"/>
        <v>8</v>
      </c>
      <c r="AE13" s="355">
        <f t="shared" si="4"/>
        <v>82.89030303030303</v>
      </c>
      <c r="AF13" s="360">
        <f t="shared" si="5"/>
        <v>13.815050505050506</v>
      </c>
      <c r="AG13" s="364">
        <v>30</v>
      </c>
      <c r="AH13" s="11" t="s">
        <v>164</v>
      </c>
      <c r="AI13" s="133"/>
      <c r="AJ13" s="132"/>
      <c r="AK13" s="132"/>
      <c r="AL13" s="132"/>
      <c r="AM13" s="132"/>
    </row>
    <row r="14" spans="2:39" ht="21">
      <c r="B14" s="4">
        <v>4</v>
      </c>
      <c r="C14" s="490" t="s">
        <v>421</v>
      </c>
      <c r="D14" s="327" t="s">
        <v>422</v>
      </c>
      <c r="E14" s="6">
        <v>48.36999999999999</v>
      </c>
      <c r="F14" s="7">
        <v>5</v>
      </c>
      <c r="G14" s="8">
        <v>34.33</v>
      </c>
      <c r="H14" s="7">
        <v>5</v>
      </c>
      <c r="I14" s="8">
        <v>11.25</v>
      </c>
      <c r="J14" s="7">
        <v>3</v>
      </c>
      <c r="K14" s="8">
        <v>24.439999999999998</v>
      </c>
      <c r="L14" s="7">
        <v>3</v>
      </c>
      <c r="M14" s="8">
        <v>30.16</v>
      </c>
      <c r="N14" s="68">
        <v>4</v>
      </c>
      <c r="O14" s="10">
        <f t="shared" si="0"/>
        <v>40.51363636363636</v>
      </c>
      <c r="P14" s="68">
        <f>N14+L14+J14+H14+F14</f>
        <v>20</v>
      </c>
      <c r="Q14" s="10">
        <v>11</v>
      </c>
      <c r="R14" s="68">
        <v>2</v>
      </c>
      <c r="S14" s="10">
        <f t="shared" si="1"/>
        <v>11</v>
      </c>
      <c r="T14" s="68">
        <f t="shared" si="1"/>
        <v>2</v>
      </c>
      <c r="U14" s="10">
        <v>15</v>
      </c>
      <c r="V14" s="7">
        <v>2</v>
      </c>
      <c r="W14" s="134">
        <v>16.5</v>
      </c>
      <c r="X14" s="7">
        <v>2</v>
      </c>
      <c r="Y14" s="8">
        <v>17.5</v>
      </c>
      <c r="Z14" s="7">
        <v>2</v>
      </c>
      <c r="AA14" s="8">
        <v>13.75</v>
      </c>
      <c r="AB14" s="68">
        <v>2</v>
      </c>
      <c r="AC14" s="10">
        <f t="shared" si="2"/>
        <v>31.375</v>
      </c>
      <c r="AD14" s="68">
        <f t="shared" si="3"/>
        <v>8</v>
      </c>
      <c r="AE14" s="355">
        <f t="shared" si="4"/>
        <v>82.88863636363635</v>
      </c>
      <c r="AF14" s="360">
        <f t="shared" si="5"/>
        <v>13.814772727272725</v>
      </c>
      <c r="AG14" s="364">
        <f>P14+R14+AD14</f>
        <v>30</v>
      </c>
      <c r="AH14" s="11" t="s">
        <v>164</v>
      </c>
      <c r="AI14" s="133"/>
      <c r="AJ14" s="132"/>
      <c r="AK14" s="132"/>
      <c r="AL14" s="132"/>
      <c r="AM14" s="132"/>
    </row>
    <row r="15" spans="2:39" ht="21">
      <c r="B15" s="4">
        <v>5</v>
      </c>
      <c r="C15" s="490" t="s">
        <v>450</v>
      </c>
      <c r="D15" s="327" t="s">
        <v>146</v>
      </c>
      <c r="E15" s="6">
        <v>43.56</v>
      </c>
      <c r="F15" s="7">
        <v>5</v>
      </c>
      <c r="G15" s="8">
        <v>40.25</v>
      </c>
      <c r="H15" s="7">
        <v>5</v>
      </c>
      <c r="I15" s="8">
        <v>10.25</v>
      </c>
      <c r="J15" s="7">
        <v>3</v>
      </c>
      <c r="K15" s="8">
        <v>26.439999999999998</v>
      </c>
      <c r="L15" s="7">
        <v>3</v>
      </c>
      <c r="M15" s="8">
        <v>25.32</v>
      </c>
      <c r="N15" s="68">
        <v>4</v>
      </c>
      <c r="O15" s="10">
        <f t="shared" si="0"/>
        <v>39.769090909090906</v>
      </c>
      <c r="P15" s="68">
        <v>20</v>
      </c>
      <c r="Q15" s="10">
        <v>11</v>
      </c>
      <c r="R15" s="68">
        <v>2</v>
      </c>
      <c r="S15" s="10">
        <f t="shared" si="1"/>
        <v>11</v>
      </c>
      <c r="T15" s="68">
        <f t="shared" si="1"/>
        <v>2</v>
      </c>
      <c r="U15" s="10">
        <v>14.5</v>
      </c>
      <c r="V15" s="7">
        <v>2</v>
      </c>
      <c r="W15" s="134">
        <v>19.5</v>
      </c>
      <c r="X15" s="7">
        <v>2</v>
      </c>
      <c r="Y15" s="8">
        <v>15.75</v>
      </c>
      <c r="Z15" s="7">
        <v>2</v>
      </c>
      <c r="AA15" s="8">
        <v>14</v>
      </c>
      <c r="AB15" s="68">
        <v>2</v>
      </c>
      <c r="AC15" s="10">
        <f t="shared" si="2"/>
        <v>31.875</v>
      </c>
      <c r="AD15" s="68">
        <f t="shared" si="3"/>
        <v>8</v>
      </c>
      <c r="AE15" s="355">
        <f t="shared" si="4"/>
        <v>82.6440909090909</v>
      </c>
      <c r="AF15" s="360">
        <f t="shared" si="5"/>
        <v>13.774015151515151</v>
      </c>
      <c r="AG15" s="364">
        <f>P15+R15+AD15</f>
        <v>30</v>
      </c>
      <c r="AH15" s="11" t="s">
        <v>164</v>
      </c>
      <c r="AI15" s="133"/>
      <c r="AJ15" s="132"/>
      <c r="AK15" s="132"/>
      <c r="AL15" s="132"/>
      <c r="AM15" s="132"/>
    </row>
    <row r="16" spans="2:39" ht="21">
      <c r="B16" s="4">
        <v>6</v>
      </c>
      <c r="C16" s="490" t="s">
        <v>442</v>
      </c>
      <c r="D16" s="327" t="s">
        <v>13</v>
      </c>
      <c r="E16" s="6">
        <v>44.37</v>
      </c>
      <c r="F16" s="7">
        <v>5</v>
      </c>
      <c r="G16" s="8">
        <v>42.83</v>
      </c>
      <c r="H16" s="7">
        <v>5</v>
      </c>
      <c r="I16" s="8">
        <v>10.125</v>
      </c>
      <c r="J16" s="7">
        <v>3</v>
      </c>
      <c r="K16" s="8">
        <v>24.666666666666668</v>
      </c>
      <c r="L16" s="7">
        <v>3</v>
      </c>
      <c r="M16" s="8">
        <v>26.32</v>
      </c>
      <c r="N16" s="68">
        <v>4</v>
      </c>
      <c r="O16" s="10">
        <f t="shared" si="0"/>
        <v>40.44863636363636</v>
      </c>
      <c r="P16" s="68">
        <v>20</v>
      </c>
      <c r="Q16" s="224">
        <v>8.333333333333334</v>
      </c>
      <c r="R16" s="275">
        <v>0</v>
      </c>
      <c r="S16" s="65">
        <f t="shared" si="1"/>
        <v>8.333333333333334</v>
      </c>
      <c r="T16" s="70">
        <f t="shared" si="1"/>
        <v>0</v>
      </c>
      <c r="U16" s="10">
        <v>16</v>
      </c>
      <c r="V16" s="7">
        <v>2</v>
      </c>
      <c r="W16" s="134">
        <v>17.5</v>
      </c>
      <c r="X16" s="7">
        <v>2</v>
      </c>
      <c r="Y16" s="8">
        <v>17.5</v>
      </c>
      <c r="Z16" s="7">
        <v>2</v>
      </c>
      <c r="AA16" s="8">
        <v>15.75</v>
      </c>
      <c r="AB16" s="68">
        <v>2</v>
      </c>
      <c r="AC16" s="10">
        <f t="shared" si="2"/>
        <v>33.375</v>
      </c>
      <c r="AD16" s="68">
        <f t="shared" si="3"/>
        <v>8</v>
      </c>
      <c r="AE16" s="355">
        <f t="shared" si="4"/>
        <v>82.1569696969697</v>
      </c>
      <c r="AF16" s="360">
        <f t="shared" si="5"/>
        <v>13.692828282828282</v>
      </c>
      <c r="AG16" s="364">
        <v>30</v>
      </c>
      <c r="AH16" s="11" t="s">
        <v>164</v>
      </c>
      <c r="AI16" s="133"/>
      <c r="AJ16" s="132"/>
      <c r="AK16" s="132"/>
      <c r="AL16" s="132"/>
      <c r="AM16" s="132"/>
    </row>
    <row r="17" spans="2:39" ht="21">
      <c r="B17" s="4">
        <v>7</v>
      </c>
      <c r="C17" s="490" t="s">
        <v>466</v>
      </c>
      <c r="D17" s="327" t="s">
        <v>201</v>
      </c>
      <c r="E17" s="6">
        <v>47.5</v>
      </c>
      <c r="F17" s="7">
        <v>5</v>
      </c>
      <c r="G17" s="8">
        <v>36.16</v>
      </c>
      <c r="H17" s="7">
        <v>5</v>
      </c>
      <c r="I17" s="8">
        <v>12.625</v>
      </c>
      <c r="J17" s="7">
        <v>3</v>
      </c>
      <c r="K17" s="8">
        <v>30.333333333333332</v>
      </c>
      <c r="L17" s="7">
        <v>3</v>
      </c>
      <c r="M17" s="8">
        <v>31</v>
      </c>
      <c r="N17" s="68">
        <v>4</v>
      </c>
      <c r="O17" s="10">
        <f t="shared" si="0"/>
        <v>42.98681818181819</v>
      </c>
      <c r="P17" s="68">
        <f>N17+L17+J17+H17+F17</f>
        <v>20</v>
      </c>
      <c r="Q17" s="224">
        <v>7</v>
      </c>
      <c r="R17" s="275">
        <v>0</v>
      </c>
      <c r="S17" s="65">
        <f t="shared" si="1"/>
        <v>7</v>
      </c>
      <c r="T17" s="70">
        <f t="shared" si="1"/>
        <v>0</v>
      </c>
      <c r="U17" s="10">
        <v>13.5</v>
      </c>
      <c r="V17" s="7">
        <v>2</v>
      </c>
      <c r="W17" s="134">
        <v>18.5</v>
      </c>
      <c r="X17" s="7">
        <v>2</v>
      </c>
      <c r="Y17" s="8">
        <v>14.66</v>
      </c>
      <c r="Z17" s="7">
        <v>2</v>
      </c>
      <c r="AA17" s="8">
        <v>17</v>
      </c>
      <c r="AB17" s="68">
        <v>2</v>
      </c>
      <c r="AC17" s="10">
        <f t="shared" si="2"/>
        <v>31.83</v>
      </c>
      <c r="AD17" s="68">
        <f t="shared" si="3"/>
        <v>8</v>
      </c>
      <c r="AE17" s="355">
        <f t="shared" si="4"/>
        <v>81.81681818181818</v>
      </c>
      <c r="AF17" s="360">
        <f t="shared" si="5"/>
        <v>13.636136363636362</v>
      </c>
      <c r="AG17" s="364">
        <v>30</v>
      </c>
      <c r="AH17" s="11" t="s">
        <v>164</v>
      </c>
      <c r="AI17" s="133"/>
      <c r="AJ17" s="132"/>
      <c r="AK17" s="132"/>
      <c r="AL17" s="132"/>
      <c r="AM17" s="132"/>
    </row>
    <row r="18" spans="2:39" ht="21">
      <c r="B18" s="4">
        <v>8</v>
      </c>
      <c r="C18" s="490" t="s">
        <v>445</v>
      </c>
      <c r="D18" s="327" t="s">
        <v>446</v>
      </c>
      <c r="E18" s="6">
        <v>42.25</v>
      </c>
      <c r="F18" s="7">
        <v>5</v>
      </c>
      <c r="G18" s="8">
        <v>43</v>
      </c>
      <c r="H18" s="7">
        <v>5</v>
      </c>
      <c r="I18" s="8">
        <v>10</v>
      </c>
      <c r="J18" s="7">
        <v>3</v>
      </c>
      <c r="K18" s="8">
        <v>28.77333333333333</v>
      </c>
      <c r="L18" s="7">
        <v>3</v>
      </c>
      <c r="M18" s="8">
        <v>30.12</v>
      </c>
      <c r="N18" s="68">
        <v>4</v>
      </c>
      <c r="O18" s="10">
        <f t="shared" si="0"/>
        <v>42.0390909090909</v>
      </c>
      <c r="P18" s="68">
        <f>N18+L18+J18+H18+F18</f>
        <v>20</v>
      </c>
      <c r="Q18" s="224">
        <v>8</v>
      </c>
      <c r="R18" s="275">
        <v>0</v>
      </c>
      <c r="S18" s="65">
        <f t="shared" si="1"/>
        <v>8</v>
      </c>
      <c r="T18" s="70">
        <f t="shared" si="1"/>
        <v>0</v>
      </c>
      <c r="U18" s="10">
        <v>14.5</v>
      </c>
      <c r="V18" s="7">
        <v>2</v>
      </c>
      <c r="W18" s="134">
        <v>20</v>
      </c>
      <c r="X18" s="7">
        <v>2</v>
      </c>
      <c r="Y18" s="8">
        <v>11.66</v>
      </c>
      <c r="Z18" s="7">
        <v>2</v>
      </c>
      <c r="AA18" s="8">
        <v>16.5</v>
      </c>
      <c r="AB18" s="68">
        <v>2</v>
      </c>
      <c r="AC18" s="10">
        <f t="shared" si="2"/>
        <v>31.33</v>
      </c>
      <c r="AD18" s="68">
        <f t="shared" si="3"/>
        <v>8</v>
      </c>
      <c r="AE18" s="355">
        <f t="shared" si="4"/>
        <v>81.3690909090909</v>
      </c>
      <c r="AF18" s="360">
        <f t="shared" si="5"/>
        <v>13.56151515151515</v>
      </c>
      <c r="AG18" s="364">
        <v>30</v>
      </c>
      <c r="AH18" s="11" t="s">
        <v>164</v>
      </c>
      <c r="AI18" s="133"/>
      <c r="AJ18" s="132"/>
      <c r="AK18" s="132"/>
      <c r="AL18" s="132"/>
      <c r="AM18" s="132"/>
    </row>
    <row r="19" spans="2:39" ht="21">
      <c r="B19" s="4">
        <v>9</v>
      </c>
      <c r="C19" s="490" t="s">
        <v>189</v>
      </c>
      <c r="D19" s="327" t="s">
        <v>10</v>
      </c>
      <c r="E19" s="6">
        <v>43.56</v>
      </c>
      <c r="F19" s="7">
        <v>5</v>
      </c>
      <c r="G19" s="8">
        <v>32.5</v>
      </c>
      <c r="H19" s="7">
        <v>5</v>
      </c>
      <c r="I19" s="8">
        <v>13.875</v>
      </c>
      <c r="J19" s="7">
        <v>3</v>
      </c>
      <c r="K19" s="220">
        <v>17.773333333333333</v>
      </c>
      <c r="L19" s="217">
        <v>0</v>
      </c>
      <c r="M19" s="8">
        <v>33.16</v>
      </c>
      <c r="N19" s="68">
        <v>4</v>
      </c>
      <c r="O19" s="10">
        <f t="shared" si="0"/>
        <v>38.41863636363637</v>
      </c>
      <c r="P19" s="68">
        <v>20</v>
      </c>
      <c r="Q19" s="10">
        <v>11</v>
      </c>
      <c r="R19" s="68">
        <v>2</v>
      </c>
      <c r="S19" s="10">
        <f t="shared" si="1"/>
        <v>11</v>
      </c>
      <c r="T19" s="68">
        <f t="shared" si="1"/>
        <v>2</v>
      </c>
      <c r="U19" s="10">
        <v>16.5</v>
      </c>
      <c r="V19" s="7">
        <v>2</v>
      </c>
      <c r="W19" s="134">
        <v>13.5</v>
      </c>
      <c r="X19" s="7">
        <v>2</v>
      </c>
      <c r="Y19" s="8">
        <v>15.75</v>
      </c>
      <c r="Z19" s="7">
        <v>2</v>
      </c>
      <c r="AA19" s="8">
        <v>17.5</v>
      </c>
      <c r="AB19" s="68">
        <v>2</v>
      </c>
      <c r="AC19" s="10">
        <f t="shared" si="2"/>
        <v>31.625</v>
      </c>
      <c r="AD19" s="68">
        <f t="shared" si="3"/>
        <v>8</v>
      </c>
      <c r="AE19" s="355">
        <f t="shared" si="4"/>
        <v>81.04363636363637</v>
      </c>
      <c r="AF19" s="360">
        <f t="shared" si="5"/>
        <v>13.507272727272728</v>
      </c>
      <c r="AG19" s="364">
        <v>30</v>
      </c>
      <c r="AH19" s="11" t="s">
        <v>164</v>
      </c>
      <c r="AI19" s="133"/>
      <c r="AJ19" s="132"/>
      <c r="AK19" s="132"/>
      <c r="AL19" s="132"/>
      <c r="AM19" s="132"/>
    </row>
    <row r="20" spans="2:39" ht="21">
      <c r="B20" s="4">
        <v>10</v>
      </c>
      <c r="C20" s="490" t="s">
        <v>428</v>
      </c>
      <c r="D20" s="327" t="s">
        <v>9</v>
      </c>
      <c r="E20" s="6">
        <v>51.12</v>
      </c>
      <c r="F20" s="7">
        <v>5</v>
      </c>
      <c r="G20" s="220">
        <v>27.33</v>
      </c>
      <c r="H20" s="217">
        <v>0</v>
      </c>
      <c r="I20" s="8">
        <v>13.625</v>
      </c>
      <c r="J20" s="7">
        <v>3</v>
      </c>
      <c r="K20" s="8">
        <v>27.666666666666668</v>
      </c>
      <c r="L20" s="7">
        <v>3</v>
      </c>
      <c r="M20" s="8">
        <v>29.72</v>
      </c>
      <c r="N20" s="68">
        <v>4</v>
      </c>
      <c r="O20" s="10">
        <f t="shared" si="0"/>
        <v>40.76227272727272</v>
      </c>
      <c r="P20" s="68">
        <v>20</v>
      </c>
      <c r="Q20" s="224">
        <v>9.666666666666666</v>
      </c>
      <c r="R20" s="275">
        <v>0</v>
      </c>
      <c r="S20" s="65">
        <f t="shared" si="1"/>
        <v>9.666666666666666</v>
      </c>
      <c r="T20" s="70">
        <f t="shared" si="1"/>
        <v>0</v>
      </c>
      <c r="U20" s="10">
        <v>14.5</v>
      </c>
      <c r="V20" s="7">
        <v>2</v>
      </c>
      <c r="W20" s="134">
        <v>11</v>
      </c>
      <c r="X20" s="7">
        <v>2</v>
      </c>
      <c r="Y20" s="8">
        <v>18.25</v>
      </c>
      <c r="Z20" s="7">
        <v>2</v>
      </c>
      <c r="AA20" s="8">
        <v>13.75</v>
      </c>
      <c r="AB20" s="68">
        <v>2</v>
      </c>
      <c r="AC20" s="10">
        <f t="shared" si="2"/>
        <v>28.75</v>
      </c>
      <c r="AD20" s="68">
        <f t="shared" si="3"/>
        <v>8</v>
      </c>
      <c r="AE20" s="355">
        <f t="shared" si="4"/>
        <v>79.17893939393939</v>
      </c>
      <c r="AF20" s="360">
        <f t="shared" si="5"/>
        <v>13.196489898989897</v>
      </c>
      <c r="AG20" s="364">
        <v>30</v>
      </c>
      <c r="AH20" s="11" t="s">
        <v>164</v>
      </c>
      <c r="AI20" s="133"/>
      <c r="AJ20" s="132"/>
      <c r="AK20" s="132"/>
      <c r="AL20" s="132"/>
      <c r="AM20" s="132"/>
    </row>
    <row r="21" spans="2:39" ht="21">
      <c r="B21" s="4">
        <v>11</v>
      </c>
      <c r="C21" s="490" t="s">
        <v>427</v>
      </c>
      <c r="D21" s="327" t="s">
        <v>24</v>
      </c>
      <c r="E21" s="6">
        <v>34</v>
      </c>
      <c r="F21" s="7">
        <v>5</v>
      </c>
      <c r="G21" s="8">
        <v>40.5</v>
      </c>
      <c r="H21" s="7">
        <v>5</v>
      </c>
      <c r="I21" s="220">
        <v>8.625</v>
      </c>
      <c r="J21" s="217">
        <v>0</v>
      </c>
      <c r="K21" s="8">
        <v>28.22</v>
      </c>
      <c r="L21" s="7">
        <v>3</v>
      </c>
      <c r="M21" s="220">
        <v>17.9</v>
      </c>
      <c r="N21" s="275">
        <v>0</v>
      </c>
      <c r="O21" s="10">
        <f t="shared" si="0"/>
        <v>35.248636363636365</v>
      </c>
      <c r="P21" s="68">
        <v>20</v>
      </c>
      <c r="Q21" s="10">
        <v>14.333333333333334</v>
      </c>
      <c r="R21" s="68">
        <v>2</v>
      </c>
      <c r="S21" s="10">
        <f t="shared" si="1"/>
        <v>14.333333333333334</v>
      </c>
      <c r="T21" s="68">
        <f t="shared" si="1"/>
        <v>2</v>
      </c>
      <c r="U21" s="10">
        <v>13</v>
      </c>
      <c r="V21" s="7">
        <v>2</v>
      </c>
      <c r="W21" s="134">
        <v>13.5</v>
      </c>
      <c r="X21" s="7">
        <v>2</v>
      </c>
      <c r="Y21" s="8">
        <v>16.75</v>
      </c>
      <c r="Z21" s="7">
        <v>2</v>
      </c>
      <c r="AA21" s="8">
        <v>15.5</v>
      </c>
      <c r="AB21" s="68">
        <v>2</v>
      </c>
      <c r="AC21" s="10">
        <f t="shared" si="2"/>
        <v>29.375</v>
      </c>
      <c r="AD21" s="68">
        <f t="shared" si="3"/>
        <v>8</v>
      </c>
      <c r="AE21" s="355">
        <f t="shared" si="4"/>
        <v>78.95696969696971</v>
      </c>
      <c r="AF21" s="360">
        <f t="shared" si="5"/>
        <v>13.15949494949495</v>
      </c>
      <c r="AG21" s="364">
        <v>30</v>
      </c>
      <c r="AH21" s="11" t="s">
        <v>164</v>
      </c>
      <c r="AI21" s="133"/>
      <c r="AJ21" s="132"/>
      <c r="AK21" s="132"/>
      <c r="AL21" s="132"/>
      <c r="AM21" s="132"/>
    </row>
    <row r="22" spans="2:39" ht="21">
      <c r="B22" s="4">
        <v>12</v>
      </c>
      <c r="C22" s="490" t="s">
        <v>432</v>
      </c>
      <c r="D22" s="327" t="s">
        <v>433</v>
      </c>
      <c r="E22" s="6">
        <v>44.31</v>
      </c>
      <c r="F22" s="7">
        <v>5</v>
      </c>
      <c r="G22" s="8">
        <v>37.33</v>
      </c>
      <c r="H22" s="7">
        <v>5</v>
      </c>
      <c r="I22" s="8">
        <v>13.375</v>
      </c>
      <c r="J22" s="7">
        <v>3</v>
      </c>
      <c r="K22" s="8">
        <v>26.106666666666666</v>
      </c>
      <c r="L22" s="7">
        <v>3</v>
      </c>
      <c r="M22" s="8">
        <v>25.06</v>
      </c>
      <c r="N22" s="68">
        <v>4</v>
      </c>
      <c r="O22" s="10">
        <f t="shared" si="0"/>
        <v>39.86772727272727</v>
      </c>
      <c r="P22" s="68">
        <v>20</v>
      </c>
      <c r="Q22" s="224">
        <v>8</v>
      </c>
      <c r="R22" s="275">
        <v>0</v>
      </c>
      <c r="S22" s="65">
        <f t="shared" si="1"/>
        <v>8</v>
      </c>
      <c r="T22" s="70">
        <f t="shared" si="1"/>
        <v>0</v>
      </c>
      <c r="U22" s="10">
        <v>12.5</v>
      </c>
      <c r="V22" s="7">
        <v>2</v>
      </c>
      <c r="W22" s="134">
        <v>18.5</v>
      </c>
      <c r="X22" s="7">
        <v>2</v>
      </c>
      <c r="Y22" s="8">
        <v>12.83</v>
      </c>
      <c r="Z22" s="7">
        <v>2</v>
      </c>
      <c r="AA22" s="8">
        <v>14.25</v>
      </c>
      <c r="AB22" s="68">
        <v>2</v>
      </c>
      <c r="AC22" s="10">
        <f t="shared" si="2"/>
        <v>29.04</v>
      </c>
      <c r="AD22" s="68">
        <f t="shared" si="3"/>
        <v>8</v>
      </c>
      <c r="AE22" s="355">
        <f t="shared" si="4"/>
        <v>76.90772727272727</v>
      </c>
      <c r="AF22" s="360">
        <f t="shared" si="5"/>
        <v>12.817954545454546</v>
      </c>
      <c r="AG22" s="364">
        <v>30</v>
      </c>
      <c r="AH22" s="11" t="s">
        <v>164</v>
      </c>
      <c r="AI22" s="133"/>
      <c r="AJ22" s="132"/>
      <c r="AK22" s="132"/>
      <c r="AL22" s="132"/>
      <c r="AM22" s="132"/>
    </row>
    <row r="23" spans="2:39" ht="21">
      <c r="B23" s="4">
        <v>13</v>
      </c>
      <c r="C23" s="490" t="s">
        <v>429</v>
      </c>
      <c r="D23" s="327" t="s">
        <v>430</v>
      </c>
      <c r="E23" s="6">
        <v>38.37</v>
      </c>
      <c r="F23" s="7">
        <v>5</v>
      </c>
      <c r="G23" s="8">
        <v>43.16</v>
      </c>
      <c r="H23" s="7">
        <v>5</v>
      </c>
      <c r="I23" s="220">
        <v>8.5</v>
      </c>
      <c r="J23" s="217">
        <v>0</v>
      </c>
      <c r="K23" s="8">
        <v>26.666666666666668</v>
      </c>
      <c r="L23" s="7">
        <v>3</v>
      </c>
      <c r="M23" s="8">
        <v>28.5</v>
      </c>
      <c r="N23" s="68">
        <v>4</v>
      </c>
      <c r="O23" s="10">
        <f t="shared" si="0"/>
        <v>39.599090909090904</v>
      </c>
      <c r="P23" s="68">
        <v>20</v>
      </c>
      <c r="Q23" s="224">
        <v>6</v>
      </c>
      <c r="R23" s="275">
        <v>0</v>
      </c>
      <c r="S23" s="65">
        <f t="shared" si="1"/>
        <v>6</v>
      </c>
      <c r="T23" s="70">
        <f t="shared" si="1"/>
        <v>0</v>
      </c>
      <c r="U23" s="10">
        <v>15.5</v>
      </c>
      <c r="V23" s="7">
        <v>2</v>
      </c>
      <c r="W23" s="134">
        <v>12</v>
      </c>
      <c r="X23" s="7">
        <v>2</v>
      </c>
      <c r="Y23" s="8">
        <v>15.5</v>
      </c>
      <c r="Z23" s="7">
        <v>2</v>
      </c>
      <c r="AA23" s="8">
        <v>15</v>
      </c>
      <c r="AB23" s="68">
        <v>2</v>
      </c>
      <c r="AC23" s="10">
        <f t="shared" si="2"/>
        <v>29</v>
      </c>
      <c r="AD23" s="68">
        <f t="shared" si="3"/>
        <v>8</v>
      </c>
      <c r="AE23" s="355">
        <f t="shared" si="4"/>
        <v>74.5990909090909</v>
      </c>
      <c r="AF23" s="360">
        <f t="shared" si="5"/>
        <v>12.433181818181817</v>
      </c>
      <c r="AG23" s="364">
        <v>30</v>
      </c>
      <c r="AH23" s="11" t="s">
        <v>164</v>
      </c>
      <c r="AI23" s="133"/>
      <c r="AJ23" s="132"/>
      <c r="AK23" s="132"/>
      <c r="AL23" s="132"/>
      <c r="AM23" s="132"/>
    </row>
    <row r="24" spans="1:39" ht="21">
      <c r="A24" s="13" t="s">
        <v>500</v>
      </c>
      <c r="B24" s="4">
        <v>14</v>
      </c>
      <c r="C24" s="490" t="s">
        <v>455</v>
      </c>
      <c r="D24" s="327" t="s">
        <v>106</v>
      </c>
      <c r="E24" s="6">
        <v>42.25</v>
      </c>
      <c r="F24" s="7">
        <v>5</v>
      </c>
      <c r="G24" s="220">
        <v>24.5</v>
      </c>
      <c r="H24" s="217">
        <v>0</v>
      </c>
      <c r="I24" s="8">
        <v>10.875</v>
      </c>
      <c r="J24" s="7">
        <v>3</v>
      </c>
      <c r="K24" s="8">
        <v>20.55333333333333</v>
      </c>
      <c r="L24" s="7">
        <v>3</v>
      </c>
      <c r="M24" s="8">
        <v>28.5</v>
      </c>
      <c r="N24" s="68">
        <v>4</v>
      </c>
      <c r="O24" s="10">
        <f t="shared" si="0"/>
        <v>34.54863636363636</v>
      </c>
      <c r="P24" s="68">
        <v>20</v>
      </c>
      <c r="Q24" s="224">
        <v>7</v>
      </c>
      <c r="R24" s="275">
        <v>0</v>
      </c>
      <c r="S24" s="65">
        <f t="shared" si="1"/>
        <v>7</v>
      </c>
      <c r="T24" s="70">
        <f t="shared" si="1"/>
        <v>0</v>
      </c>
      <c r="U24" s="10">
        <v>14.5</v>
      </c>
      <c r="V24" s="7">
        <v>2</v>
      </c>
      <c r="W24" s="134">
        <v>19</v>
      </c>
      <c r="X24" s="7">
        <v>2</v>
      </c>
      <c r="Y24" s="8">
        <v>12.83</v>
      </c>
      <c r="Z24" s="7">
        <v>2</v>
      </c>
      <c r="AA24" s="8">
        <v>19</v>
      </c>
      <c r="AB24" s="68">
        <v>2</v>
      </c>
      <c r="AC24" s="10">
        <f t="shared" si="2"/>
        <v>32.665</v>
      </c>
      <c r="AD24" s="68">
        <f t="shared" si="3"/>
        <v>8</v>
      </c>
      <c r="AE24" s="355">
        <f t="shared" si="4"/>
        <v>74.21363636363637</v>
      </c>
      <c r="AF24" s="360">
        <f t="shared" si="5"/>
        <v>12.368939393939394</v>
      </c>
      <c r="AG24" s="364">
        <v>30</v>
      </c>
      <c r="AH24" s="11" t="s">
        <v>164</v>
      </c>
      <c r="AI24" s="133"/>
      <c r="AJ24" s="132"/>
      <c r="AK24" s="132"/>
      <c r="AL24" s="132"/>
      <c r="AM24" s="132"/>
    </row>
    <row r="25" spans="2:39" ht="21">
      <c r="B25" s="4">
        <v>15</v>
      </c>
      <c r="C25" s="490" t="s">
        <v>510</v>
      </c>
      <c r="D25" s="327" t="s">
        <v>155</v>
      </c>
      <c r="E25" s="6">
        <v>38.12</v>
      </c>
      <c r="F25" s="7">
        <v>5</v>
      </c>
      <c r="G25" s="8">
        <v>38.83</v>
      </c>
      <c r="H25" s="7">
        <v>5</v>
      </c>
      <c r="I25" s="8">
        <v>11.375</v>
      </c>
      <c r="J25" s="7">
        <v>3</v>
      </c>
      <c r="K25" s="220">
        <v>18.666666666666668</v>
      </c>
      <c r="L25" s="217">
        <v>0</v>
      </c>
      <c r="M25" s="8">
        <v>24.02</v>
      </c>
      <c r="N25" s="68">
        <v>4</v>
      </c>
      <c r="O25" s="65">
        <f>((E25+G25+I25+K25+M25)/11)*3</f>
        <v>35.73045454545454</v>
      </c>
      <c r="P25" s="70">
        <f>N25+L25+J25+H25+F25</f>
        <v>17</v>
      </c>
      <c r="Q25" s="224">
        <v>7.333333333333333</v>
      </c>
      <c r="R25" s="275">
        <v>0</v>
      </c>
      <c r="S25" s="65">
        <f>Q25</f>
        <v>7.333333333333333</v>
      </c>
      <c r="T25" s="70">
        <f>R25</f>
        <v>0</v>
      </c>
      <c r="U25" s="10">
        <v>10.5</v>
      </c>
      <c r="V25" s="7">
        <v>2</v>
      </c>
      <c r="W25" s="134">
        <v>19.5</v>
      </c>
      <c r="X25" s="7">
        <v>2</v>
      </c>
      <c r="Y25" s="8">
        <v>15</v>
      </c>
      <c r="Z25" s="7">
        <v>2</v>
      </c>
      <c r="AA25" s="8">
        <v>17</v>
      </c>
      <c r="AB25" s="68">
        <v>2</v>
      </c>
      <c r="AC25" s="10">
        <f>((AA25+W25+U25+Y25)/4)*2</f>
        <v>31</v>
      </c>
      <c r="AD25" s="68">
        <f>V25+X25+Z25+AB25</f>
        <v>8</v>
      </c>
      <c r="AE25" s="355">
        <f>O25+S25+AC25</f>
        <v>74.06378787878788</v>
      </c>
      <c r="AF25" s="360">
        <f>SUM(AE25/6)</f>
        <v>12.343964646464647</v>
      </c>
      <c r="AG25" s="364">
        <v>30</v>
      </c>
      <c r="AH25" s="11" t="s">
        <v>164</v>
      </c>
      <c r="AI25" s="133"/>
      <c r="AJ25" s="132"/>
      <c r="AK25" s="132"/>
      <c r="AL25" s="132"/>
      <c r="AM25" s="132"/>
    </row>
    <row r="26" spans="2:39" ht="21">
      <c r="B26" s="4">
        <v>16</v>
      </c>
      <c r="C26" s="490" t="s">
        <v>440</v>
      </c>
      <c r="D26" s="327" t="s">
        <v>441</v>
      </c>
      <c r="E26" s="6">
        <v>33.62</v>
      </c>
      <c r="F26" s="7">
        <v>5</v>
      </c>
      <c r="G26" s="8">
        <v>35.58</v>
      </c>
      <c r="H26" s="7">
        <v>5</v>
      </c>
      <c r="I26" s="220">
        <v>6.875</v>
      </c>
      <c r="J26" s="217">
        <v>0</v>
      </c>
      <c r="K26" s="220">
        <v>15</v>
      </c>
      <c r="L26" s="217">
        <v>0</v>
      </c>
      <c r="M26" s="8">
        <v>26.36</v>
      </c>
      <c r="N26" s="68">
        <v>4</v>
      </c>
      <c r="O26" s="10">
        <f t="shared" si="0"/>
        <v>32.02772727272727</v>
      </c>
      <c r="P26" s="68">
        <v>20</v>
      </c>
      <c r="Q26" s="10">
        <v>10.666666666666666</v>
      </c>
      <c r="R26" s="68">
        <v>2</v>
      </c>
      <c r="S26" s="10">
        <v>10.666666666666666</v>
      </c>
      <c r="T26" s="68">
        <v>2</v>
      </c>
      <c r="U26" s="10">
        <v>13</v>
      </c>
      <c r="V26" s="7">
        <v>2</v>
      </c>
      <c r="W26" s="134">
        <v>20</v>
      </c>
      <c r="X26" s="7">
        <v>2</v>
      </c>
      <c r="Y26" s="220">
        <v>8.66</v>
      </c>
      <c r="Z26" s="217">
        <v>0</v>
      </c>
      <c r="AA26" s="8">
        <v>17.5</v>
      </c>
      <c r="AB26" s="68">
        <v>2</v>
      </c>
      <c r="AC26" s="10">
        <f t="shared" si="2"/>
        <v>29.58</v>
      </c>
      <c r="AD26" s="68">
        <v>8</v>
      </c>
      <c r="AE26" s="355">
        <f t="shared" si="4"/>
        <v>72.27439393939393</v>
      </c>
      <c r="AF26" s="360">
        <f t="shared" si="5"/>
        <v>12.045732323232322</v>
      </c>
      <c r="AG26" s="364">
        <v>30</v>
      </c>
      <c r="AH26" s="11" t="s">
        <v>164</v>
      </c>
      <c r="AI26" s="133"/>
      <c r="AJ26" s="132"/>
      <c r="AK26" s="132"/>
      <c r="AL26" s="132"/>
      <c r="AM26" s="132"/>
    </row>
    <row r="27" spans="2:39" ht="21">
      <c r="B27" s="4">
        <v>17</v>
      </c>
      <c r="C27" s="490" t="s">
        <v>420</v>
      </c>
      <c r="D27" s="327" t="s">
        <v>22</v>
      </c>
      <c r="E27" s="6">
        <v>39.37</v>
      </c>
      <c r="F27" s="7">
        <v>5</v>
      </c>
      <c r="G27" s="8">
        <v>35.83</v>
      </c>
      <c r="H27" s="7">
        <v>5</v>
      </c>
      <c r="I27" s="220">
        <v>5.5</v>
      </c>
      <c r="J27" s="217">
        <v>0</v>
      </c>
      <c r="K27" s="8">
        <v>20.886666666666667</v>
      </c>
      <c r="L27" s="7">
        <v>3</v>
      </c>
      <c r="M27" s="8">
        <v>20.68</v>
      </c>
      <c r="N27" s="68">
        <v>4</v>
      </c>
      <c r="O27" s="10">
        <f t="shared" si="0"/>
        <v>33.345454545454544</v>
      </c>
      <c r="P27" s="68">
        <v>20</v>
      </c>
      <c r="Q27" s="10">
        <v>10</v>
      </c>
      <c r="R27" s="68">
        <v>2</v>
      </c>
      <c r="S27" s="10">
        <f aca="true" t="shared" si="6" ref="S27:T55">Q27</f>
        <v>10</v>
      </c>
      <c r="T27" s="68">
        <f t="shared" si="6"/>
        <v>2</v>
      </c>
      <c r="U27" s="10">
        <v>11</v>
      </c>
      <c r="V27" s="7">
        <v>2</v>
      </c>
      <c r="W27" s="134">
        <v>20</v>
      </c>
      <c r="X27" s="7">
        <v>2</v>
      </c>
      <c r="Y27" s="8">
        <v>14.33</v>
      </c>
      <c r="Z27" s="7">
        <v>2</v>
      </c>
      <c r="AA27" s="8">
        <v>10</v>
      </c>
      <c r="AB27" s="68">
        <v>2</v>
      </c>
      <c r="AC27" s="10">
        <f t="shared" si="2"/>
        <v>27.665</v>
      </c>
      <c r="AD27" s="68">
        <f>V27+X27+Z27+AB27</f>
        <v>8</v>
      </c>
      <c r="AE27" s="355">
        <f t="shared" si="4"/>
        <v>71.01045454545454</v>
      </c>
      <c r="AF27" s="360">
        <f t="shared" si="5"/>
        <v>11.835075757575757</v>
      </c>
      <c r="AG27" s="364">
        <f>P27+R27+AD27</f>
        <v>30</v>
      </c>
      <c r="AH27" s="11" t="s">
        <v>164</v>
      </c>
      <c r="AI27" s="133"/>
      <c r="AJ27" s="132"/>
      <c r="AK27" s="132"/>
      <c r="AL27" s="132"/>
      <c r="AM27" s="132"/>
    </row>
    <row r="28" spans="2:39" ht="21">
      <c r="B28" s="4">
        <v>18</v>
      </c>
      <c r="C28" s="490" t="s">
        <v>415</v>
      </c>
      <c r="D28" s="327" t="s">
        <v>237</v>
      </c>
      <c r="E28" s="6">
        <v>37.12</v>
      </c>
      <c r="F28" s="7">
        <v>5</v>
      </c>
      <c r="G28" s="8">
        <v>42.5</v>
      </c>
      <c r="H28" s="7">
        <v>5</v>
      </c>
      <c r="I28" s="220">
        <v>8.375</v>
      </c>
      <c r="J28" s="217">
        <v>0</v>
      </c>
      <c r="K28" s="8">
        <v>21.886666666666667</v>
      </c>
      <c r="L28" s="7">
        <v>3</v>
      </c>
      <c r="M28" s="8">
        <v>28.32</v>
      </c>
      <c r="N28" s="68">
        <v>4</v>
      </c>
      <c r="O28" s="10">
        <f t="shared" si="0"/>
        <v>37.69136363636364</v>
      </c>
      <c r="P28" s="68">
        <v>20</v>
      </c>
      <c r="Q28" s="224">
        <v>6.666666666666667</v>
      </c>
      <c r="R28" s="275">
        <v>0</v>
      </c>
      <c r="S28" s="65">
        <f t="shared" si="6"/>
        <v>6.666666666666667</v>
      </c>
      <c r="T28" s="70">
        <f t="shared" si="6"/>
        <v>0</v>
      </c>
      <c r="U28" s="10">
        <v>13</v>
      </c>
      <c r="V28" s="7">
        <v>2</v>
      </c>
      <c r="W28" s="225">
        <v>9.5</v>
      </c>
      <c r="X28" s="217">
        <v>0</v>
      </c>
      <c r="Y28" s="8">
        <v>12</v>
      </c>
      <c r="Z28" s="7">
        <v>2</v>
      </c>
      <c r="AA28" s="8">
        <v>17.25</v>
      </c>
      <c r="AB28" s="68">
        <v>2</v>
      </c>
      <c r="AC28" s="10">
        <f t="shared" si="2"/>
        <v>25.875</v>
      </c>
      <c r="AD28" s="68">
        <v>8</v>
      </c>
      <c r="AE28" s="355">
        <f t="shared" si="4"/>
        <v>70.2330303030303</v>
      </c>
      <c r="AF28" s="360">
        <f t="shared" si="5"/>
        <v>11.705505050505051</v>
      </c>
      <c r="AG28" s="364">
        <v>30</v>
      </c>
      <c r="AH28" s="11" t="s">
        <v>164</v>
      </c>
      <c r="AI28" s="133"/>
      <c r="AJ28" s="132"/>
      <c r="AK28" s="132"/>
      <c r="AL28" s="132"/>
      <c r="AM28" s="132"/>
    </row>
    <row r="29" spans="2:39" ht="21">
      <c r="B29" s="4">
        <v>19</v>
      </c>
      <c r="C29" s="490" t="s">
        <v>443</v>
      </c>
      <c r="D29" s="327" t="s">
        <v>444</v>
      </c>
      <c r="E29" s="6">
        <v>34.56</v>
      </c>
      <c r="F29" s="7">
        <v>5</v>
      </c>
      <c r="G29" s="8">
        <v>30.159999999999997</v>
      </c>
      <c r="H29" s="7">
        <v>5</v>
      </c>
      <c r="I29" s="220">
        <v>8.875</v>
      </c>
      <c r="J29" s="217">
        <v>0</v>
      </c>
      <c r="K29" s="220">
        <v>18.886666666666667</v>
      </c>
      <c r="L29" s="217">
        <v>0</v>
      </c>
      <c r="M29" s="8">
        <v>29</v>
      </c>
      <c r="N29" s="68">
        <v>4</v>
      </c>
      <c r="O29" s="10">
        <f t="shared" si="0"/>
        <v>33.13136363636364</v>
      </c>
      <c r="P29" s="68">
        <v>20</v>
      </c>
      <c r="Q29" s="10">
        <v>10</v>
      </c>
      <c r="R29" s="68">
        <v>2</v>
      </c>
      <c r="S29" s="10">
        <f t="shared" si="6"/>
        <v>10</v>
      </c>
      <c r="T29" s="68">
        <f t="shared" si="6"/>
        <v>2</v>
      </c>
      <c r="U29" s="10">
        <v>14</v>
      </c>
      <c r="V29" s="7">
        <v>2</v>
      </c>
      <c r="W29" s="225">
        <v>6</v>
      </c>
      <c r="X29" s="217">
        <v>0</v>
      </c>
      <c r="Y29" s="8">
        <v>14.5</v>
      </c>
      <c r="Z29" s="7">
        <v>2</v>
      </c>
      <c r="AA29" s="8">
        <v>17.5</v>
      </c>
      <c r="AB29" s="68">
        <v>2</v>
      </c>
      <c r="AC29" s="10">
        <f t="shared" si="2"/>
        <v>26</v>
      </c>
      <c r="AD29" s="68">
        <v>8</v>
      </c>
      <c r="AE29" s="355">
        <f t="shared" si="4"/>
        <v>69.13136363636363</v>
      </c>
      <c r="AF29" s="360">
        <f t="shared" si="5"/>
        <v>11.521893939393939</v>
      </c>
      <c r="AG29" s="364">
        <v>30</v>
      </c>
      <c r="AH29" s="11" t="s">
        <v>164</v>
      </c>
      <c r="AI29" s="133"/>
      <c r="AJ29" s="132"/>
      <c r="AK29" s="132"/>
      <c r="AL29" s="132"/>
      <c r="AM29" s="132"/>
    </row>
    <row r="30" spans="2:39" ht="21">
      <c r="B30" s="4">
        <v>20</v>
      </c>
      <c r="C30" s="490" t="s">
        <v>456</v>
      </c>
      <c r="D30" s="327" t="s">
        <v>147</v>
      </c>
      <c r="E30" s="6">
        <v>35.68</v>
      </c>
      <c r="F30" s="7">
        <v>5</v>
      </c>
      <c r="G30" s="220">
        <v>25.16</v>
      </c>
      <c r="H30" s="217">
        <v>0</v>
      </c>
      <c r="I30" s="220">
        <v>6.5</v>
      </c>
      <c r="J30" s="217">
        <v>0</v>
      </c>
      <c r="K30" s="8">
        <v>23.77333333333333</v>
      </c>
      <c r="L30" s="7">
        <v>3</v>
      </c>
      <c r="M30" s="8">
        <v>23.16</v>
      </c>
      <c r="N30" s="68">
        <v>4</v>
      </c>
      <c r="O30" s="10">
        <f t="shared" si="0"/>
        <v>31.165454545454544</v>
      </c>
      <c r="P30" s="68">
        <v>20</v>
      </c>
      <c r="Q30" s="224">
        <v>7.333333333333333</v>
      </c>
      <c r="R30" s="275">
        <v>0</v>
      </c>
      <c r="S30" s="65">
        <f t="shared" si="6"/>
        <v>7.333333333333333</v>
      </c>
      <c r="T30" s="70">
        <f t="shared" si="6"/>
        <v>0</v>
      </c>
      <c r="U30" s="10">
        <v>17</v>
      </c>
      <c r="V30" s="7">
        <v>2</v>
      </c>
      <c r="W30" s="134">
        <v>17.5</v>
      </c>
      <c r="X30" s="7">
        <v>2</v>
      </c>
      <c r="Y30" s="8">
        <v>10.33</v>
      </c>
      <c r="Z30" s="7">
        <v>2</v>
      </c>
      <c r="AA30" s="8">
        <v>16</v>
      </c>
      <c r="AB30" s="68">
        <v>2</v>
      </c>
      <c r="AC30" s="10">
        <f t="shared" si="2"/>
        <v>30.415</v>
      </c>
      <c r="AD30" s="68">
        <f>V30+X30+Z30+AB30</f>
        <v>8</v>
      </c>
      <c r="AE30" s="355">
        <f t="shared" si="4"/>
        <v>68.91378787878787</v>
      </c>
      <c r="AF30" s="360">
        <f t="shared" si="5"/>
        <v>11.485631313131313</v>
      </c>
      <c r="AG30" s="364">
        <v>30</v>
      </c>
      <c r="AH30" s="11" t="s">
        <v>164</v>
      </c>
      <c r="AI30" s="133"/>
      <c r="AJ30" s="132"/>
      <c r="AK30" s="132"/>
      <c r="AL30" s="132"/>
      <c r="AM30" s="132"/>
    </row>
    <row r="31" spans="2:39" ht="21">
      <c r="B31" s="4">
        <v>21</v>
      </c>
      <c r="C31" s="490" t="s">
        <v>413</v>
      </c>
      <c r="D31" s="327" t="s">
        <v>24</v>
      </c>
      <c r="E31" s="6">
        <v>34.12</v>
      </c>
      <c r="F31" s="7">
        <v>5</v>
      </c>
      <c r="G31" s="220">
        <v>27.5</v>
      </c>
      <c r="H31" s="217">
        <v>0</v>
      </c>
      <c r="I31" s="220">
        <v>8.833333333333334</v>
      </c>
      <c r="J31" s="217">
        <v>0</v>
      </c>
      <c r="K31" s="8">
        <v>20.55333333333333</v>
      </c>
      <c r="L31" s="7">
        <v>3</v>
      </c>
      <c r="M31" s="8">
        <v>24.66</v>
      </c>
      <c r="N31" s="68">
        <v>4</v>
      </c>
      <c r="O31" s="10">
        <f t="shared" si="0"/>
        <v>31.54545454545454</v>
      </c>
      <c r="P31" s="68">
        <v>20</v>
      </c>
      <c r="Q31" s="224">
        <v>5.666666666666667</v>
      </c>
      <c r="R31" s="275">
        <v>0</v>
      </c>
      <c r="S31" s="65">
        <f t="shared" si="6"/>
        <v>5.666666666666667</v>
      </c>
      <c r="T31" s="70">
        <f t="shared" si="6"/>
        <v>0</v>
      </c>
      <c r="U31" s="10">
        <v>16.5</v>
      </c>
      <c r="V31" s="7">
        <v>2</v>
      </c>
      <c r="W31" s="134">
        <v>13.5</v>
      </c>
      <c r="X31" s="7">
        <v>2</v>
      </c>
      <c r="Y31" s="8">
        <v>16</v>
      </c>
      <c r="Z31" s="7">
        <v>2</v>
      </c>
      <c r="AA31" s="8">
        <v>16</v>
      </c>
      <c r="AB31" s="68">
        <v>2</v>
      </c>
      <c r="AC31" s="10">
        <f t="shared" si="2"/>
        <v>31</v>
      </c>
      <c r="AD31" s="68">
        <f>V31+X31+Z31+AB31</f>
        <v>8</v>
      </c>
      <c r="AE31" s="355">
        <f t="shared" si="4"/>
        <v>68.2121212121212</v>
      </c>
      <c r="AF31" s="360">
        <f t="shared" si="5"/>
        <v>11.368686868686867</v>
      </c>
      <c r="AG31" s="364">
        <v>30</v>
      </c>
      <c r="AH31" s="11" t="s">
        <v>164</v>
      </c>
      <c r="AI31" s="133"/>
      <c r="AJ31" s="132"/>
      <c r="AK31" s="132"/>
      <c r="AL31" s="132"/>
      <c r="AM31" s="132"/>
    </row>
    <row r="32" spans="2:39" ht="21">
      <c r="B32" s="4">
        <v>22</v>
      </c>
      <c r="C32" s="490" t="s">
        <v>451</v>
      </c>
      <c r="D32" s="327" t="s">
        <v>452</v>
      </c>
      <c r="E32" s="6">
        <v>38.75</v>
      </c>
      <c r="F32" s="7">
        <v>5</v>
      </c>
      <c r="G32" s="220">
        <v>29.160000000000004</v>
      </c>
      <c r="H32" s="217">
        <v>0</v>
      </c>
      <c r="I32" s="8">
        <v>10.5</v>
      </c>
      <c r="J32" s="7">
        <v>3</v>
      </c>
      <c r="K32" s="8">
        <v>23.77333333333333</v>
      </c>
      <c r="L32" s="7">
        <v>3</v>
      </c>
      <c r="M32" s="8">
        <v>25.16</v>
      </c>
      <c r="N32" s="68">
        <v>4</v>
      </c>
      <c r="O32" s="10">
        <f t="shared" si="0"/>
        <v>34.73</v>
      </c>
      <c r="P32" s="68">
        <v>20</v>
      </c>
      <c r="Q32" s="224">
        <v>6.666666666666667</v>
      </c>
      <c r="R32" s="275">
        <v>0</v>
      </c>
      <c r="S32" s="65">
        <f t="shared" si="6"/>
        <v>6.666666666666667</v>
      </c>
      <c r="T32" s="70">
        <f t="shared" si="6"/>
        <v>0</v>
      </c>
      <c r="U32" s="10">
        <v>11.5</v>
      </c>
      <c r="V32" s="7">
        <v>2</v>
      </c>
      <c r="W32" s="134">
        <v>13</v>
      </c>
      <c r="X32" s="7">
        <v>2</v>
      </c>
      <c r="Y32" s="8">
        <v>15</v>
      </c>
      <c r="Z32" s="7">
        <v>2</v>
      </c>
      <c r="AA32" s="8">
        <v>12.5</v>
      </c>
      <c r="AB32" s="68">
        <v>2</v>
      </c>
      <c r="AC32" s="10">
        <f t="shared" si="2"/>
        <v>26</v>
      </c>
      <c r="AD32" s="68">
        <f>V32+X32+Z32+AB32</f>
        <v>8</v>
      </c>
      <c r="AE32" s="355">
        <f t="shared" si="4"/>
        <v>67.39666666666666</v>
      </c>
      <c r="AF32" s="360">
        <f t="shared" si="5"/>
        <v>11.232777777777777</v>
      </c>
      <c r="AG32" s="364">
        <v>30</v>
      </c>
      <c r="AH32" s="11" t="s">
        <v>164</v>
      </c>
      <c r="AI32" s="133"/>
      <c r="AJ32" s="132"/>
      <c r="AK32" s="132"/>
      <c r="AL32" s="132"/>
      <c r="AM32" s="132"/>
    </row>
    <row r="33" spans="2:39" ht="21">
      <c r="B33" s="4">
        <v>23</v>
      </c>
      <c r="C33" s="490" t="s">
        <v>416</v>
      </c>
      <c r="D33" s="327" t="s">
        <v>417</v>
      </c>
      <c r="E33" s="6">
        <v>46.25</v>
      </c>
      <c r="F33" s="7">
        <v>5</v>
      </c>
      <c r="G33" s="8">
        <v>42.16</v>
      </c>
      <c r="H33" s="7">
        <v>5</v>
      </c>
      <c r="I33" s="8">
        <v>11.375</v>
      </c>
      <c r="J33" s="7">
        <v>3</v>
      </c>
      <c r="K33" s="8">
        <v>21.886666666666667</v>
      </c>
      <c r="L33" s="7">
        <v>3</v>
      </c>
      <c r="M33" s="8">
        <v>29.46</v>
      </c>
      <c r="N33" s="68">
        <v>4</v>
      </c>
      <c r="O33" s="10">
        <f t="shared" si="0"/>
        <v>41.217727272727274</v>
      </c>
      <c r="P33" s="68">
        <f>N33+L33+J33+H33+F33</f>
        <v>20</v>
      </c>
      <c r="Q33" s="224">
        <v>0</v>
      </c>
      <c r="R33" s="275">
        <v>0</v>
      </c>
      <c r="S33" s="65">
        <f t="shared" si="6"/>
        <v>0</v>
      </c>
      <c r="T33" s="70">
        <f t="shared" si="6"/>
        <v>0</v>
      </c>
      <c r="U33" s="10">
        <v>16.5</v>
      </c>
      <c r="V33" s="7">
        <v>2</v>
      </c>
      <c r="W33" s="134">
        <v>10</v>
      </c>
      <c r="X33" s="7">
        <v>2</v>
      </c>
      <c r="Y33" s="8">
        <v>13.33</v>
      </c>
      <c r="Z33" s="7">
        <v>2</v>
      </c>
      <c r="AA33" s="8">
        <v>12.25</v>
      </c>
      <c r="AB33" s="68">
        <v>2</v>
      </c>
      <c r="AC33" s="10">
        <f t="shared" si="2"/>
        <v>26.04</v>
      </c>
      <c r="AD33" s="68">
        <f>V33+X33+Z33+AB33</f>
        <v>8</v>
      </c>
      <c r="AE33" s="355">
        <f t="shared" si="4"/>
        <v>67.25772727272727</v>
      </c>
      <c r="AF33" s="360">
        <f t="shared" si="5"/>
        <v>11.209621212121212</v>
      </c>
      <c r="AG33" s="364">
        <v>30</v>
      </c>
      <c r="AH33" s="11" t="s">
        <v>164</v>
      </c>
      <c r="AI33" s="133"/>
      <c r="AJ33" s="132"/>
      <c r="AK33" s="132"/>
      <c r="AL33" s="132"/>
      <c r="AM33" s="132"/>
    </row>
    <row r="34" spans="2:39" ht="21">
      <c r="B34" s="4">
        <v>24</v>
      </c>
      <c r="C34" s="490" t="s">
        <v>438</v>
      </c>
      <c r="D34" s="327" t="s">
        <v>439</v>
      </c>
      <c r="E34" s="6">
        <v>36.56</v>
      </c>
      <c r="F34" s="7">
        <v>5</v>
      </c>
      <c r="G34" s="8">
        <v>43</v>
      </c>
      <c r="H34" s="7">
        <v>5</v>
      </c>
      <c r="I34" s="220">
        <v>5.375</v>
      </c>
      <c r="J34" s="217">
        <v>0</v>
      </c>
      <c r="K34" s="8">
        <v>25.886666666666667</v>
      </c>
      <c r="L34" s="7">
        <v>3</v>
      </c>
      <c r="M34" s="8">
        <v>20.7</v>
      </c>
      <c r="N34" s="68">
        <v>4</v>
      </c>
      <c r="O34" s="10">
        <f t="shared" si="0"/>
        <v>35.86954545454546</v>
      </c>
      <c r="P34" s="68">
        <v>20</v>
      </c>
      <c r="Q34" s="224">
        <v>5.666666666666667</v>
      </c>
      <c r="R34" s="275">
        <v>0</v>
      </c>
      <c r="S34" s="65">
        <f t="shared" si="6"/>
        <v>5.666666666666667</v>
      </c>
      <c r="T34" s="70">
        <f t="shared" si="6"/>
        <v>0</v>
      </c>
      <c r="U34" s="10">
        <v>15.5</v>
      </c>
      <c r="V34" s="7">
        <v>2</v>
      </c>
      <c r="W34" s="225">
        <v>4.5</v>
      </c>
      <c r="X34" s="217">
        <v>0</v>
      </c>
      <c r="Y34" s="8">
        <v>14.33</v>
      </c>
      <c r="Z34" s="7">
        <v>2</v>
      </c>
      <c r="AA34" s="8">
        <v>14.25</v>
      </c>
      <c r="AB34" s="68">
        <v>2</v>
      </c>
      <c r="AC34" s="10">
        <f t="shared" si="2"/>
        <v>24.29</v>
      </c>
      <c r="AD34" s="68">
        <v>8</v>
      </c>
      <c r="AE34" s="355">
        <f t="shared" si="4"/>
        <v>65.82621212121212</v>
      </c>
      <c r="AF34" s="360">
        <f t="shared" si="5"/>
        <v>10.971035353535354</v>
      </c>
      <c r="AG34" s="364">
        <v>30</v>
      </c>
      <c r="AH34" s="11" t="s">
        <v>164</v>
      </c>
      <c r="AI34" s="133"/>
      <c r="AJ34" s="132"/>
      <c r="AK34" s="132"/>
      <c r="AL34" s="132"/>
      <c r="AM34" s="132"/>
    </row>
    <row r="35" spans="2:39" ht="21">
      <c r="B35" s="4">
        <v>25</v>
      </c>
      <c r="C35" s="490" t="s">
        <v>436</v>
      </c>
      <c r="D35" s="327" t="s">
        <v>437</v>
      </c>
      <c r="E35" s="6">
        <v>38.25</v>
      </c>
      <c r="F35" s="7">
        <v>5</v>
      </c>
      <c r="G35" s="8">
        <v>43.5</v>
      </c>
      <c r="H35" s="7">
        <v>5</v>
      </c>
      <c r="I35" s="220">
        <v>4.75</v>
      </c>
      <c r="J35" s="217">
        <v>0</v>
      </c>
      <c r="K35" s="8">
        <v>20.55333333333333</v>
      </c>
      <c r="L35" s="7">
        <v>3</v>
      </c>
      <c r="M35" s="220">
        <v>17.8</v>
      </c>
      <c r="N35" s="275">
        <v>0</v>
      </c>
      <c r="O35" s="10">
        <f t="shared" si="0"/>
        <v>34.05090909090909</v>
      </c>
      <c r="P35" s="68">
        <v>20</v>
      </c>
      <c r="Q35" s="224">
        <v>0</v>
      </c>
      <c r="R35" s="275">
        <v>0</v>
      </c>
      <c r="S35" s="65">
        <f t="shared" si="6"/>
        <v>0</v>
      </c>
      <c r="T35" s="70">
        <f t="shared" si="6"/>
        <v>0</v>
      </c>
      <c r="U35" s="10">
        <v>14.5</v>
      </c>
      <c r="V35" s="7">
        <v>2</v>
      </c>
      <c r="W35" s="134">
        <v>14.5</v>
      </c>
      <c r="X35" s="7">
        <v>2</v>
      </c>
      <c r="Y35" s="8">
        <v>19.75</v>
      </c>
      <c r="Z35" s="7">
        <v>2</v>
      </c>
      <c r="AA35" s="8">
        <v>14.5</v>
      </c>
      <c r="AB35" s="68">
        <v>2</v>
      </c>
      <c r="AC35" s="10">
        <f t="shared" si="2"/>
        <v>31.625</v>
      </c>
      <c r="AD35" s="68">
        <f>V35+X35+Z35+AB35</f>
        <v>8</v>
      </c>
      <c r="AE35" s="355">
        <f t="shared" si="4"/>
        <v>65.67590909090909</v>
      </c>
      <c r="AF35" s="360">
        <f t="shared" si="5"/>
        <v>10.945984848484848</v>
      </c>
      <c r="AG35" s="364">
        <v>30</v>
      </c>
      <c r="AH35" s="11" t="s">
        <v>164</v>
      </c>
      <c r="AI35" s="133"/>
      <c r="AJ35" s="132"/>
      <c r="AK35" s="132"/>
      <c r="AL35" s="132"/>
      <c r="AM35" s="132"/>
    </row>
    <row r="36" spans="2:39" ht="21">
      <c r="B36" s="4">
        <v>26</v>
      </c>
      <c r="C36" s="490" t="s">
        <v>418</v>
      </c>
      <c r="D36" s="327" t="s">
        <v>419</v>
      </c>
      <c r="E36" s="6">
        <v>30.25</v>
      </c>
      <c r="F36" s="7">
        <v>5</v>
      </c>
      <c r="G36" s="8">
        <v>30</v>
      </c>
      <c r="H36" s="7">
        <v>5</v>
      </c>
      <c r="I36" s="220">
        <v>7</v>
      </c>
      <c r="J36" s="217">
        <v>0</v>
      </c>
      <c r="K36" s="220">
        <v>19.333333333333332</v>
      </c>
      <c r="L36" s="217">
        <v>0</v>
      </c>
      <c r="M36" s="8">
        <v>21.74</v>
      </c>
      <c r="N36" s="68">
        <v>4</v>
      </c>
      <c r="O36" s="65">
        <f t="shared" si="0"/>
        <v>29.54272727272727</v>
      </c>
      <c r="P36" s="70">
        <f>N36+L36+J36+H36+F36</f>
        <v>14</v>
      </c>
      <c r="Q36" s="224">
        <v>8.666666666666666</v>
      </c>
      <c r="R36" s="275">
        <v>0</v>
      </c>
      <c r="S36" s="65">
        <f t="shared" si="6"/>
        <v>8.666666666666666</v>
      </c>
      <c r="T36" s="70">
        <f t="shared" si="6"/>
        <v>0</v>
      </c>
      <c r="U36" s="10">
        <v>13</v>
      </c>
      <c r="V36" s="7">
        <v>2</v>
      </c>
      <c r="W36" s="134">
        <v>10</v>
      </c>
      <c r="X36" s="7">
        <v>2</v>
      </c>
      <c r="Y36" s="8">
        <v>16.5</v>
      </c>
      <c r="Z36" s="7">
        <v>2</v>
      </c>
      <c r="AA36" s="8">
        <v>14.5</v>
      </c>
      <c r="AB36" s="68">
        <v>2</v>
      </c>
      <c r="AC36" s="10">
        <f t="shared" si="2"/>
        <v>27</v>
      </c>
      <c r="AD36" s="68">
        <f>V36+X36+Z36+AB36</f>
        <v>8</v>
      </c>
      <c r="AE36" s="355">
        <f t="shared" si="4"/>
        <v>65.20939393939393</v>
      </c>
      <c r="AF36" s="360">
        <f t="shared" si="5"/>
        <v>10.868232323232322</v>
      </c>
      <c r="AG36" s="364">
        <v>30</v>
      </c>
      <c r="AH36" s="11" t="s">
        <v>164</v>
      </c>
      <c r="AI36" s="133"/>
      <c r="AJ36" s="132"/>
      <c r="AK36" s="132"/>
      <c r="AL36" s="132"/>
      <c r="AM36" s="132"/>
    </row>
    <row r="37" spans="2:39" ht="21">
      <c r="B37" s="4">
        <v>27</v>
      </c>
      <c r="C37" s="490" t="s">
        <v>374</v>
      </c>
      <c r="D37" s="327" t="s">
        <v>147</v>
      </c>
      <c r="E37" s="6">
        <v>42.5</v>
      </c>
      <c r="F37" s="7">
        <v>5</v>
      </c>
      <c r="G37" s="220">
        <v>20.66</v>
      </c>
      <c r="H37" s="217">
        <v>0</v>
      </c>
      <c r="I37" s="8">
        <v>13.375</v>
      </c>
      <c r="J37" s="7">
        <v>3</v>
      </c>
      <c r="K37" s="220">
        <v>17.973333333333333</v>
      </c>
      <c r="L37" s="217">
        <v>0</v>
      </c>
      <c r="M37" s="8">
        <v>21.52</v>
      </c>
      <c r="N37" s="68">
        <v>4</v>
      </c>
      <c r="O37" s="10">
        <f t="shared" si="0"/>
        <v>31.644090909090906</v>
      </c>
      <c r="P37" s="68">
        <v>20</v>
      </c>
      <c r="Q37" s="224">
        <v>7.333333333333333</v>
      </c>
      <c r="R37" s="275">
        <v>0</v>
      </c>
      <c r="S37" s="65">
        <f t="shared" si="6"/>
        <v>7.333333333333333</v>
      </c>
      <c r="T37" s="70">
        <f t="shared" si="6"/>
        <v>0</v>
      </c>
      <c r="U37" s="10">
        <v>15.5</v>
      </c>
      <c r="V37" s="7">
        <v>2</v>
      </c>
      <c r="W37" s="134">
        <v>11</v>
      </c>
      <c r="X37" s="7">
        <v>2</v>
      </c>
      <c r="Y37" s="220">
        <v>8.66</v>
      </c>
      <c r="Z37" s="217">
        <v>0</v>
      </c>
      <c r="AA37" s="8">
        <v>16</v>
      </c>
      <c r="AB37" s="68">
        <v>2</v>
      </c>
      <c r="AC37" s="10">
        <f t="shared" si="2"/>
        <v>25.58</v>
      </c>
      <c r="AD37" s="68">
        <v>8</v>
      </c>
      <c r="AE37" s="355">
        <f t="shared" si="4"/>
        <v>64.55742424242425</v>
      </c>
      <c r="AF37" s="360">
        <f t="shared" si="5"/>
        <v>10.759570707070708</v>
      </c>
      <c r="AG37" s="364">
        <v>30</v>
      </c>
      <c r="AH37" s="11" t="s">
        <v>164</v>
      </c>
      <c r="AI37" s="133"/>
      <c r="AJ37" s="132"/>
      <c r="AK37" s="132"/>
      <c r="AL37" s="132"/>
      <c r="AM37" s="132"/>
    </row>
    <row r="38" spans="2:39" ht="21">
      <c r="B38" s="4">
        <v>28</v>
      </c>
      <c r="C38" s="490" t="s">
        <v>448</v>
      </c>
      <c r="D38" s="327" t="s">
        <v>449</v>
      </c>
      <c r="E38" s="216">
        <v>23.619999999999997</v>
      </c>
      <c r="F38" s="217">
        <v>0</v>
      </c>
      <c r="G38" s="220">
        <v>24</v>
      </c>
      <c r="H38" s="217">
        <v>0</v>
      </c>
      <c r="I38" s="220">
        <v>7.375</v>
      </c>
      <c r="J38" s="217">
        <v>0</v>
      </c>
      <c r="K38" s="220">
        <v>17.55333333333333</v>
      </c>
      <c r="L38" s="217">
        <v>0</v>
      </c>
      <c r="M38" s="8">
        <v>21.5</v>
      </c>
      <c r="N38" s="68">
        <v>4</v>
      </c>
      <c r="O38" s="65">
        <f t="shared" si="0"/>
        <v>25.649545454545454</v>
      </c>
      <c r="P38" s="70">
        <f>N38+L38+J38+H38+F38</f>
        <v>4</v>
      </c>
      <c r="Q38" s="10">
        <v>10</v>
      </c>
      <c r="R38" s="68">
        <v>2</v>
      </c>
      <c r="S38" s="10">
        <f t="shared" si="6"/>
        <v>10</v>
      </c>
      <c r="T38" s="68">
        <f t="shared" si="6"/>
        <v>2</v>
      </c>
      <c r="U38" s="10">
        <v>13.5</v>
      </c>
      <c r="V38" s="7">
        <v>2</v>
      </c>
      <c r="W38" s="134">
        <v>16.5</v>
      </c>
      <c r="X38" s="7">
        <v>2</v>
      </c>
      <c r="Y38" s="8">
        <v>12.5</v>
      </c>
      <c r="Z38" s="7">
        <v>2</v>
      </c>
      <c r="AA38" s="8">
        <v>14.75</v>
      </c>
      <c r="AB38" s="68">
        <v>2</v>
      </c>
      <c r="AC38" s="10">
        <f t="shared" si="2"/>
        <v>28.625</v>
      </c>
      <c r="AD38" s="68">
        <f>V38+X38+Z38+AB38</f>
        <v>8</v>
      </c>
      <c r="AE38" s="355">
        <f t="shared" si="4"/>
        <v>64.27454545454546</v>
      </c>
      <c r="AF38" s="360">
        <f t="shared" si="5"/>
        <v>10.712424242424243</v>
      </c>
      <c r="AG38" s="364">
        <v>30</v>
      </c>
      <c r="AH38" s="11" t="s">
        <v>164</v>
      </c>
      <c r="AI38" s="133"/>
      <c r="AJ38" s="132"/>
      <c r="AK38" s="132"/>
      <c r="AL38" s="132"/>
      <c r="AM38" s="132"/>
    </row>
    <row r="39" spans="2:39" ht="21">
      <c r="B39" s="4">
        <v>29</v>
      </c>
      <c r="C39" s="490" t="s">
        <v>473</v>
      </c>
      <c r="D39" s="327" t="s">
        <v>474</v>
      </c>
      <c r="E39" s="6">
        <v>33.83</v>
      </c>
      <c r="F39" s="7">
        <v>5</v>
      </c>
      <c r="G39" s="220">
        <v>24.33</v>
      </c>
      <c r="H39" s="217">
        <v>0</v>
      </c>
      <c r="I39" s="8">
        <v>10</v>
      </c>
      <c r="J39" s="7">
        <v>3</v>
      </c>
      <c r="K39" s="220">
        <v>15.886666666666665</v>
      </c>
      <c r="L39" s="217">
        <v>0</v>
      </c>
      <c r="M39" s="8">
        <v>26.3</v>
      </c>
      <c r="N39" s="68">
        <v>4</v>
      </c>
      <c r="O39" s="10">
        <f t="shared" si="0"/>
        <v>30.094545454545454</v>
      </c>
      <c r="P39" s="68">
        <v>20</v>
      </c>
      <c r="Q39" s="224">
        <v>6.333333333333333</v>
      </c>
      <c r="R39" s="275">
        <v>0</v>
      </c>
      <c r="S39" s="65">
        <f t="shared" si="6"/>
        <v>6.333333333333333</v>
      </c>
      <c r="T39" s="70">
        <f t="shared" si="6"/>
        <v>0</v>
      </c>
      <c r="U39" s="10">
        <v>16.5</v>
      </c>
      <c r="V39" s="7">
        <v>2</v>
      </c>
      <c r="W39" s="134">
        <v>16</v>
      </c>
      <c r="X39" s="203">
        <v>2</v>
      </c>
      <c r="Y39" s="220">
        <v>7.83</v>
      </c>
      <c r="Z39" s="217">
        <v>0</v>
      </c>
      <c r="AA39" s="8">
        <v>15.25</v>
      </c>
      <c r="AB39" s="68">
        <v>2</v>
      </c>
      <c r="AC39" s="10">
        <f t="shared" si="2"/>
        <v>27.79</v>
      </c>
      <c r="AD39" s="68">
        <v>8</v>
      </c>
      <c r="AE39" s="355">
        <f t="shared" si="4"/>
        <v>64.21787878787879</v>
      </c>
      <c r="AF39" s="360">
        <f t="shared" si="5"/>
        <v>10.702979797979799</v>
      </c>
      <c r="AG39" s="364">
        <v>30</v>
      </c>
      <c r="AH39" s="11" t="s">
        <v>164</v>
      </c>
      <c r="AI39" s="133"/>
      <c r="AJ39" s="132"/>
      <c r="AK39" s="132"/>
      <c r="AL39" s="132"/>
      <c r="AM39" s="132"/>
    </row>
    <row r="40" spans="2:39" ht="21">
      <c r="B40" s="4">
        <v>30</v>
      </c>
      <c r="C40" s="490" t="s">
        <v>468</v>
      </c>
      <c r="D40" s="327" t="s">
        <v>148</v>
      </c>
      <c r="E40" s="216">
        <v>29.619999999999997</v>
      </c>
      <c r="F40" s="217">
        <v>0</v>
      </c>
      <c r="G40" s="220">
        <v>28.91</v>
      </c>
      <c r="H40" s="217">
        <v>0</v>
      </c>
      <c r="I40" s="220">
        <v>7</v>
      </c>
      <c r="J40" s="217">
        <v>0</v>
      </c>
      <c r="K40" s="220">
        <v>16.773333333333333</v>
      </c>
      <c r="L40" s="217">
        <v>0</v>
      </c>
      <c r="M40" s="8">
        <v>22.78</v>
      </c>
      <c r="N40" s="68">
        <v>4</v>
      </c>
      <c r="O40" s="65">
        <f t="shared" si="0"/>
        <v>28.659090909090914</v>
      </c>
      <c r="P40" s="70">
        <f>N40+L40+J40+H40+F40</f>
        <v>4</v>
      </c>
      <c r="Q40" s="224">
        <v>8</v>
      </c>
      <c r="R40" s="275">
        <v>0</v>
      </c>
      <c r="S40" s="65">
        <f t="shared" si="6"/>
        <v>8</v>
      </c>
      <c r="T40" s="70">
        <f t="shared" si="6"/>
        <v>0</v>
      </c>
      <c r="U40" s="10">
        <v>13</v>
      </c>
      <c r="V40" s="7">
        <v>2</v>
      </c>
      <c r="W40" s="134">
        <v>13.5</v>
      </c>
      <c r="X40" s="7">
        <v>2</v>
      </c>
      <c r="Y40" s="8">
        <v>10</v>
      </c>
      <c r="Z40" s="7">
        <v>2</v>
      </c>
      <c r="AA40" s="8">
        <v>13.75</v>
      </c>
      <c r="AB40" s="68">
        <v>2</v>
      </c>
      <c r="AC40" s="10">
        <f t="shared" si="2"/>
        <v>25.125</v>
      </c>
      <c r="AD40" s="68">
        <v>8</v>
      </c>
      <c r="AE40" s="355">
        <f t="shared" si="4"/>
        <v>61.784090909090914</v>
      </c>
      <c r="AF40" s="360">
        <f t="shared" si="5"/>
        <v>10.297348484848486</v>
      </c>
      <c r="AG40" s="364">
        <v>30</v>
      </c>
      <c r="AH40" s="11" t="s">
        <v>164</v>
      </c>
      <c r="AI40" s="133"/>
      <c r="AJ40" s="132"/>
      <c r="AK40" s="132"/>
      <c r="AL40" s="132"/>
      <c r="AM40" s="132"/>
    </row>
    <row r="41" spans="2:39" ht="21">
      <c r="B41" s="4">
        <v>31</v>
      </c>
      <c r="C41" s="490" t="s">
        <v>464</v>
      </c>
      <c r="D41" s="327" t="s">
        <v>12</v>
      </c>
      <c r="E41" s="216">
        <v>23.5</v>
      </c>
      <c r="F41" s="217">
        <v>0</v>
      </c>
      <c r="G41" s="8">
        <v>37.83</v>
      </c>
      <c r="H41" s="7">
        <v>5</v>
      </c>
      <c r="I41" s="220">
        <v>6</v>
      </c>
      <c r="J41" s="217">
        <v>0</v>
      </c>
      <c r="K41" s="220">
        <v>19.44</v>
      </c>
      <c r="L41" s="217">
        <v>0</v>
      </c>
      <c r="M41" s="8">
        <v>26.92</v>
      </c>
      <c r="N41" s="68">
        <v>4</v>
      </c>
      <c r="O41" s="10">
        <f t="shared" si="0"/>
        <v>31.006363636363638</v>
      </c>
      <c r="P41" s="68">
        <v>20</v>
      </c>
      <c r="Q41" s="224">
        <v>3.5</v>
      </c>
      <c r="R41" s="275">
        <v>0</v>
      </c>
      <c r="S41" s="65">
        <f t="shared" si="6"/>
        <v>3.5</v>
      </c>
      <c r="T41" s="70">
        <f t="shared" si="6"/>
        <v>0</v>
      </c>
      <c r="U41" s="10">
        <v>15</v>
      </c>
      <c r="V41" s="7">
        <v>2</v>
      </c>
      <c r="W41" s="134">
        <v>13</v>
      </c>
      <c r="X41" s="7">
        <v>2</v>
      </c>
      <c r="Y41" s="8">
        <v>14.33</v>
      </c>
      <c r="Z41" s="7">
        <v>2</v>
      </c>
      <c r="AA41" s="8">
        <v>12</v>
      </c>
      <c r="AB41" s="68">
        <v>2</v>
      </c>
      <c r="AC41" s="10">
        <f t="shared" si="2"/>
        <v>27.165</v>
      </c>
      <c r="AD41" s="68">
        <f>V41+X41+Z41+AB41</f>
        <v>8</v>
      </c>
      <c r="AE41" s="355">
        <f t="shared" si="4"/>
        <v>61.67136363636364</v>
      </c>
      <c r="AF41" s="360">
        <f t="shared" si="5"/>
        <v>10.278560606060607</v>
      </c>
      <c r="AG41" s="364">
        <v>30</v>
      </c>
      <c r="AH41" s="11" t="s">
        <v>164</v>
      </c>
      <c r="AI41" s="133"/>
      <c r="AJ41" s="132"/>
      <c r="AK41" s="132"/>
      <c r="AL41" s="132"/>
      <c r="AM41" s="132"/>
    </row>
    <row r="42" spans="2:39" ht="21">
      <c r="B42" s="4">
        <v>32</v>
      </c>
      <c r="C42" s="490" t="s">
        <v>462</v>
      </c>
      <c r="D42" s="327" t="s">
        <v>463</v>
      </c>
      <c r="E42" s="216">
        <v>17.119999999999997</v>
      </c>
      <c r="F42" s="217">
        <v>0</v>
      </c>
      <c r="G42" s="220">
        <v>24.83</v>
      </c>
      <c r="H42" s="217">
        <v>0</v>
      </c>
      <c r="I42" s="220">
        <v>6.125</v>
      </c>
      <c r="J42" s="217">
        <v>0</v>
      </c>
      <c r="K42" s="8">
        <v>20.333333333333332</v>
      </c>
      <c r="L42" s="7">
        <v>3</v>
      </c>
      <c r="M42" s="8">
        <v>20.84</v>
      </c>
      <c r="N42" s="68">
        <v>4</v>
      </c>
      <c r="O42" s="65">
        <f t="shared" si="0"/>
        <v>24.340454545454545</v>
      </c>
      <c r="P42" s="70">
        <f>N42+L42+J42+H42+F42</f>
        <v>7</v>
      </c>
      <c r="Q42" s="224">
        <v>6.333333333333333</v>
      </c>
      <c r="R42" s="275">
        <v>0</v>
      </c>
      <c r="S42" s="65">
        <f t="shared" si="6"/>
        <v>6.333333333333333</v>
      </c>
      <c r="T42" s="70">
        <f t="shared" si="6"/>
        <v>0</v>
      </c>
      <c r="U42" s="10">
        <v>18</v>
      </c>
      <c r="V42" s="7">
        <v>2</v>
      </c>
      <c r="W42" s="134">
        <v>13</v>
      </c>
      <c r="X42" s="7">
        <v>2</v>
      </c>
      <c r="Y42" s="8">
        <v>13.33</v>
      </c>
      <c r="Z42" s="7">
        <v>2</v>
      </c>
      <c r="AA42" s="8">
        <v>16.5</v>
      </c>
      <c r="AB42" s="68">
        <v>2</v>
      </c>
      <c r="AC42" s="10">
        <f t="shared" si="2"/>
        <v>30.415</v>
      </c>
      <c r="AD42" s="68">
        <f>V42+X42+Z42+AB42</f>
        <v>8</v>
      </c>
      <c r="AE42" s="355">
        <f t="shared" si="4"/>
        <v>61.088787878787876</v>
      </c>
      <c r="AF42" s="360">
        <f t="shared" si="5"/>
        <v>10.181464646464645</v>
      </c>
      <c r="AG42" s="364">
        <v>30</v>
      </c>
      <c r="AH42" s="11" t="s">
        <v>164</v>
      </c>
      <c r="AI42" s="133"/>
      <c r="AJ42" s="132"/>
      <c r="AK42" s="132"/>
      <c r="AL42" s="132"/>
      <c r="AM42" s="132"/>
    </row>
    <row r="43" spans="2:39" ht="21" thickBot="1">
      <c r="B43" s="29">
        <v>33</v>
      </c>
      <c r="C43" s="306" t="s">
        <v>458</v>
      </c>
      <c r="D43" s="328" t="s">
        <v>155</v>
      </c>
      <c r="E43" s="218">
        <v>23.560000000000002</v>
      </c>
      <c r="F43" s="219">
        <v>0</v>
      </c>
      <c r="G43" s="221">
        <v>23</v>
      </c>
      <c r="H43" s="219">
        <v>0</v>
      </c>
      <c r="I43" s="221">
        <v>5.375</v>
      </c>
      <c r="J43" s="219">
        <v>0</v>
      </c>
      <c r="K43" s="221">
        <v>16.22</v>
      </c>
      <c r="L43" s="219">
        <v>0</v>
      </c>
      <c r="M43" s="221">
        <v>14.56</v>
      </c>
      <c r="N43" s="341">
        <v>0</v>
      </c>
      <c r="O43" s="344">
        <f t="shared" si="0"/>
        <v>22.558636363636364</v>
      </c>
      <c r="P43" s="213">
        <f>N43+L43+J43+H43+F43</f>
        <v>0</v>
      </c>
      <c r="Q43" s="226">
        <v>5.666666666666667</v>
      </c>
      <c r="R43" s="341">
        <v>0</v>
      </c>
      <c r="S43" s="344">
        <f t="shared" si="6"/>
        <v>5.666666666666667</v>
      </c>
      <c r="T43" s="213">
        <f t="shared" si="6"/>
        <v>0</v>
      </c>
      <c r="U43" s="148">
        <v>19</v>
      </c>
      <c r="V43" s="32">
        <v>2</v>
      </c>
      <c r="W43" s="350">
        <v>12</v>
      </c>
      <c r="X43" s="32">
        <v>2</v>
      </c>
      <c r="Y43" s="116">
        <v>15.25</v>
      </c>
      <c r="Z43" s="32">
        <v>2</v>
      </c>
      <c r="AA43" s="116">
        <v>18.25</v>
      </c>
      <c r="AB43" s="126">
        <v>2</v>
      </c>
      <c r="AC43" s="148">
        <f t="shared" si="2"/>
        <v>32.25</v>
      </c>
      <c r="AD43" s="126">
        <f>V43+X43+Z43+AB43</f>
        <v>8</v>
      </c>
      <c r="AE43" s="356">
        <f t="shared" si="4"/>
        <v>60.47530303030303</v>
      </c>
      <c r="AF43" s="361">
        <f t="shared" si="5"/>
        <v>10.079217171717172</v>
      </c>
      <c r="AG43" s="365">
        <v>30</v>
      </c>
      <c r="AH43" s="150" t="s">
        <v>164</v>
      </c>
      <c r="AI43" s="133"/>
      <c r="AJ43" s="132"/>
      <c r="AK43" s="132"/>
      <c r="AL43" s="132"/>
      <c r="AM43" s="132"/>
    </row>
    <row r="44" spans="2:39" ht="21">
      <c r="B44" s="114">
        <v>34</v>
      </c>
      <c r="C44" s="335" t="s">
        <v>414</v>
      </c>
      <c r="D44" s="336" t="s">
        <v>8</v>
      </c>
      <c r="E44" s="337">
        <v>24.369999999999997</v>
      </c>
      <c r="F44" s="338">
        <v>0</v>
      </c>
      <c r="G44" s="339">
        <v>33.33</v>
      </c>
      <c r="H44" s="300">
        <v>5</v>
      </c>
      <c r="I44" s="340">
        <v>2</v>
      </c>
      <c r="J44" s="338">
        <v>0</v>
      </c>
      <c r="K44" s="340">
        <v>15.333333333333334</v>
      </c>
      <c r="L44" s="338">
        <v>0</v>
      </c>
      <c r="M44" s="339">
        <v>22.16</v>
      </c>
      <c r="N44" s="301">
        <v>4</v>
      </c>
      <c r="O44" s="342">
        <f>((E44+G44+I44+K44+M44)/11)*3</f>
        <v>26.507272727272728</v>
      </c>
      <c r="P44" s="343">
        <f>N44+L44+J44+H44+F44</f>
        <v>9</v>
      </c>
      <c r="Q44" s="345">
        <v>4.5</v>
      </c>
      <c r="R44" s="346">
        <v>0</v>
      </c>
      <c r="S44" s="342">
        <f>Q44</f>
        <v>4.5</v>
      </c>
      <c r="T44" s="343">
        <f>R44</f>
        <v>0</v>
      </c>
      <c r="U44" s="302">
        <v>10</v>
      </c>
      <c r="V44" s="300">
        <v>2</v>
      </c>
      <c r="W44" s="349">
        <v>15.5</v>
      </c>
      <c r="X44" s="300">
        <v>2</v>
      </c>
      <c r="Y44" s="339">
        <v>15</v>
      </c>
      <c r="Z44" s="300">
        <v>2</v>
      </c>
      <c r="AA44" s="339">
        <v>14.5</v>
      </c>
      <c r="AB44" s="301">
        <v>2</v>
      </c>
      <c r="AC44" s="351">
        <f>((AA44+W44+U44+Y44)/4)*2</f>
        <v>27.5</v>
      </c>
      <c r="AD44" s="352">
        <f>V44+X44+Z44+AB44</f>
        <v>8</v>
      </c>
      <c r="AE44" s="353">
        <f>O44+S44+AC44</f>
        <v>58.50727272727273</v>
      </c>
      <c r="AF44" s="357">
        <f>SUM(AE44/6)</f>
        <v>9.751212121212122</v>
      </c>
      <c r="AG44" s="362">
        <f>P44+R44+AD44</f>
        <v>17</v>
      </c>
      <c r="AH44" s="366" t="s">
        <v>165</v>
      </c>
      <c r="AI44" s="133"/>
      <c r="AJ44" s="132"/>
      <c r="AK44" s="132"/>
      <c r="AL44" s="132"/>
      <c r="AM44" s="132"/>
    </row>
    <row r="45" spans="2:39" ht="21">
      <c r="B45" s="4">
        <v>35</v>
      </c>
      <c r="C45" s="324" t="s">
        <v>435</v>
      </c>
      <c r="D45" s="327" t="s">
        <v>135</v>
      </c>
      <c r="E45" s="6">
        <v>34.75</v>
      </c>
      <c r="F45" s="7">
        <v>5</v>
      </c>
      <c r="G45" s="220">
        <v>26.160000000000004</v>
      </c>
      <c r="H45" s="217">
        <v>0</v>
      </c>
      <c r="I45" s="220">
        <v>5.5</v>
      </c>
      <c r="J45" s="217">
        <v>0</v>
      </c>
      <c r="K45" s="8">
        <v>21.77333333333333</v>
      </c>
      <c r="L45" s="7">
        <v>3</v>
      </c>
      <c r="M45" s="8">
        <v>22.72</v>
      </c>
      <c r="N45" s="9">
        <v>4</v>
      </c>
      <c r="O45" s="67">
        <f t="shared" si="0"/>
        <v>30.246363636363633</v>
      </c>
      <c r="P45" s="68">
        <v>20</v>
      </c>
      <c r="Q45" s="224">
        <v>1</v>
      </c>
      <c r="R45" s="222">
        <v>0</v>
      </c>
      <c r="S45" s="69">
        <f t="shared" si="6"/>
        <v>1</v>
      </c>
      <c r="T45" s="70">
        <f t="shared" si="6"/>
        <v>0</v>
      </c>
      <c r="U45" s="10">
        <v>17</v>
      </c>
      <c r="V45" s="7">
        <v>2</v>
      </c>
      <c r="W45" s="134">
        <v>16.5</v>
      </c>
      <c r="X45" s="7">
        <v>2</v>
      </c>
      <c r="Y45" s="8">
        <v>10.5</v>
      </c>
      <c r="Z45" s="7">
        <v>2</v>
      </c>
      <c r="AA45" s="8">
        <v>10</v>
      </c>
      <c r="AB45" s="9">
        <v>2</v>
      </c>
      <c r="AC45" s="67">
        <f t="shared" si="2"/>
        <v>27</v>
      </c>
      <c r="AD45" s="68">
        <f>V45+X45+Z45+AB45</f>
        <v>8</v>
      </c>
      <c r="AE45" s="331">
        <f t="shared" si="4"/>
        <v>58.24636363636363</v>
      </c>
      <c r="AF45" s="329">
        <f t="shared" si="5"/>
        <v>9.707727272727272</v>
      </c>
      <c r="AG45" s="333">
        <f aca="true" t="shared" si="7" ref="AG45:AG57">P45+R45+AD45</f>
        <v>28</v>
      </c>
      <c r="AH45" s="89" t="s">
        <v>165</v>
      </c>
      <c r="AI45" s="133"/>
      <c r="AJ45" s="132"/>
      <c r="AK45" s="132"/>
      <c r="AL45" s="132"/>
      <c r="AM45" s="132"/>
    </row>
    <row r="46" spans="2:39" ht="21">
      <c r="B46" s="4">
        <v>36</v>
      </c>
      <c r="C46" s="324" t="s">
        <v>453</v>
      </c>
      <c r="D46" s="327" t="s">
        <v>454</v>
      </c>
      <c r="E46" s="216">
        <v>25.619999999999997</v>
      </c>
      <c r="F46" s="217">
        <v>0</v>
      </c>
      <c r="G46" s="220">
        <v>29.33</v>
      </c>
      <c r="H46" s="217">
        <v>0</v>
      </c>
      <c r="I46" s="220">
        <v>2.5</v>
      </c>
      <c r="J46" s="217">
        <v>0</v>
      </c>
      <c r="K46" s="220">
        <v>19.55333333333333</v>
      </c>
      <c r="L46" s="217">
        <v>0</v>
      </c>
      <c r="M46" s="8">
        <v>25.16</v>
      </c>
      <c r="N46" s="9">
        <v>4</v>
      </c>
      <c r="O46" s="69">
        <f t="shared" si="0"/>
        <v>27.86272727272727</v>
      </c>
      <c r="P46" s="70">
        <f aca="true" t="shared" si="8" ref="P46:P57">N46+L46+J46+H46+F46</f>
        <v>4</v>
      </c>
      <c r="Q46" s="224">
        <v>6</v>
      </c>
      <c r="R46" s="222">
        <v>0</v>
      </c>
      <c r="S46" s="69">
        <f t="shared" si="6"/>
        <v>6</v>
      </c>
      <c r="T46" s="70">
        <f t="shared" si="6"/>
        <v>0</v>
      </c>
      <c r="U46" s="10">
        <v>12.5</v>
      </c>
      <c r="V46" s="7">
        <v>2</v>
      </c>
      <c r="W46" s="134">
        <v>13</v>
      </c>
      <c r="X46" s="7">
        <v>2</v>
      </c>
      <c r="Y46" s="220">
        <v>7.5</v>
      </c>
      <c r="Z46" s="217">
        <v>0</v>
      </c>
      <c r="AA46" s="8">
        <v>15.75</v>
      </c>
      <c r="AB46" s="9">
        <v>2</v>
      </c>
      <c r="AC46" s="67">
        <f t="shared" si="2"/>
        <v>24.375</v>
      </c>
      <c r="AD46" s="68">
        <v>8</v>
      </c>
      <c r="AE46" s="331">
        <f t="shared" si="4"/>
        <v>58.23772727272727</v>
      </c>
      <c r="AF46" s="329">
        <f t="shared" si="5"/>
        <v>9.706287878787878</v>
      </c>
      <c r="AG46" s="333">
        <f t="shared" si="7"/>
        <v>12</v>
      </c>
      <c r="AH46" s="89" t="s">
        <v>165</v>
      </c>
      <c r="AI46" s="133"/>
      <c r="AJ46" s="132"/>
      <c r="AK46" s="132"/>
      <c r="AL46" s="132"/>
      <c r="AM46" s="132"/>
    </row>
    <row r="47" spans="2:39" ht="21">
      <c r="B47" s="4">
        <v>37</v>
      </c>
      <c r="C47" s="324" t="s">
        <v>434</v>
      </c>
      <c r="D47" s="327" t="s">
        <v>131</v>
      </c>
      <c r="E47" s="216">
        <v>19.310000000000002</v>
      </c>
      <c r="F47" s="217">
        <v>0</v>
      </c>
      <c r="G47" s="220">
        <v>23</v>
      </c>
      <c r="H47" s="217">
        <v>0</v>
      </c>
      <c r="I47" s="220">
        <v>3.5</v>
      </c>
      <c r="J47" s="217">
        <v>0</v>
      </c>
      <c r="K47" s="220">
        <v>18.886666666666667</v>
      </c>
      <c r="L47" s="217">
        <v>0</v>
      </c>
      <c r="M47" s="220">
        <v>13.08</v>
      </c>
      <c r="N47" s="222">
        <v>0</v>
      </c>
      <c r="O47" s="69">
        <f t="shared" si="0"/>
        <v>21.211818181818185</v>
      </c>
      <c r="P47" s="70">
        <f t="shared" si="8"/>
        <v>0</v>
      </c>
      <c r="Q47" s="224">
        <v>6.5</v>
      </c>
      <c r="R47" s="222">
        <v>0</v>
      </c>
      <c r="S47" s="69">
        <f t="shared" si="6"/>
        <v>6.5</v>
      </c>
      <c r="T47" s="70">
        <f t="shared" si="6"/>
        <v>0</v>
      </c>
      <c r="U47" s="10">
        <v>15.5</v>
      </c>
      <c r="V47" s="7">
        <v>2</v>
      </c>
      <c r="W47" s="134">
        <v>16.5</v>
      </c>
      <c r="X47" s="7">
        <v>2</v>
      </c>
      <c r="Y47" s="8">
        <v>10.33</v>
      </c>
      <c r="Z47" s="7">
        <v>2</v>
      </c>
      <c r="AA47" s="8">
        <v>18</v>
      </c>
      <c r="AB47" s="9">
        <v>2</v>
      </c>
      <c r="AC47" s="67">
        <f t="shared" si="2"/>
        <v>30.165</v>
      </c>
      <c r="AD47" s="68">
        <f>V47+X47+Z47+AB47</f>
        <v>8</v>
      </c>
      <c r="AE47" s="331">
        <f t="shared" si="4"/>
        <v>57.87681818181818</v>
      </c>
      <c r="AF47" s="329">
        <f t="shared" si="5"/>
        <v>9.646136363636364</v>
      </c>
      <c r="AG47" s="333">
        <f t="shared" si="7"/>
        <v>8</v>
      </c>
      <c r="AH47" s="89" t="s">
        <v>165</v>
      </c>
      <c r="AI47" s="133"/>
      <c r="AJ47" s="132"/>
      <c r="AK47" s="132"/>
      <c r="AL47" s="132"/>
      <c r="AM47" s="132"/>
    </row>
    <row r="48" spans="2:39" ht="21">
      <c r="B48" s="4">
        <v>38</v>
      </c>
      <c r="C48" s="324" t="s">
        <v>447</v>
      </c>
      <c r="D48" s="327" t="s">
        <v>151</v>
      </c>
      <c r="E48" s="216">
        <v>22.5</v>
      </c>
      <c r="F48" s="217">
        <v>0</v>
      </c>
      <c r="G48" s="220">
        <v>28</v>
      </c>
      <c r="H48" s="217">
        <v>0</v>
      </c>
      <c r="I48" s="220">
        <v>5.625</v>
      </c>
      <c r="J48" s="217">
        <v>0</v>
      </c>
      <c r="K48" s="220">
        <v>10.886666666666665</v>
      </c>
      <c r="L48" s="217">
        <v>0</v>
      </c>
      <c r="M48" s="220">
        <v>14.64</v>
      </c>
      <c r="N48" s="222">
        <v>0</v>
      </c>
      <c r="O48" s="69">
        <f t="shared" si="0"/>
        <v>22.268636363636364</v>
      </c>
      <c r="P48" s="70">
        <f t="shared" si="8"/>
        <v>0</v>
      </c>
      <c r="Q48" s="224">
        <v>8.333333333333334</v>
      </c>
      <c r="R48" s="222">
        <v>0</v>
      </c>
      <c r="S48" s="69">
        <f t="shared" si="6"/>
        <v>8.333333333333334</v>
      </c>
      <c r="T48" s="70">
        <f t="shared" si="6"/>
        <v>0</v>
      </c>
      <c r="U48" s="10">
        <v>13.5</v>
      </c>
      <c r="V48" s="7">
        <v>2</v>
      </c>
      <c r="W48" s="134">
        <v>10.5</v>
      </c>
      <c r="X48" s="7">
        <v>2</v>
      </c>
      <c r="Y48" s="8">
        <v>13.83</v>
      </c>
      <c r="Z48" s="7">
        <v>2</v>
      </c>
      <c r="AA48" s="8">
        <v>13.75</v>
      </c>
      <c r="AB48" s="9">
        <v>2</v>
      </c>
      <c r="AC48" s="67">
        <f t="shared" si="2"/>
        <v>25.79</v>
      </c>
      <c r="AD48" s="68">
        <v>8</v>
      </c>
      <c r="AE48" s="331">
        <f t="shared" si="4"/>
        <v>56.391969696969696</v>
      </c>
      <c r="AF48" s="329">
        <f t="shared" si="5"/>
        <v>9.398661616161617</v>
      </c>
      <c r="AG48" s="333">
        <f t="shared" si="7"/>
        <v>8</v>
      </c>
      <c r="AH48" s="89" t="s">
        <v>165</v>
      </c>
      <c r="AI48" s="133"/>
      <c r="AJ48" s="132"/>
      <c r="AK48" s="132"/>
      <c r="AL48" s="132"/>
      <c r="AM48" s="132"/>
    </row>
    <row r="49" spans="2:39" ht="21">
      <c r="B49" s="4">
        <v>39</v>
      </c>
      <c r="C49" s="324" t="s">
        <v>460</v>
      </c>
      <c r="D49" s="327" t="s">
        <v>461</v>
      </c>
      <c r="E49" s="6">
        <v>36.18</v>
      </c>
      <c r="F49" s="7">
        <v>5</v>
      </c>
      <c r="G49" s="8">
        <v>31.25</v>
      </c>
      <c r="H49" s="7">
        <v>5</v>
      </c>
      <c r="I49" s="220">
        <v>5.5</v>
      </c>
      <c r="J49" s="217">
        <v>0</v>
      </c>
      <c r="K49" s="220">
        <v>14.553333333333333</v>
      </c>
      <c r="L49" s="217">
        <v>0</v>
      </c>
      <c r="M49" s="8">
        <v>21.84</v>
      </c>
      <c r="N49" s="9">
        <v>4</v>
      </c>
      <c r="O49" s="69">
        <f t="shared" si="0"/>
        <v>29.81545454545455</v>
      </c>
      <c r="P49" s="70">
        <f t="shared" si="8"/>
        <v>14</v>
      </c>
      <c r="Q49" s="224">
        <v>6</v>
      </c>
      <c r="R49" s="222">
        <v>0</v>
      </c>
      <c r="S49" s="69">
        <f t="shared" si="6"/>
        <v>6</v>
      </c>
      <c r="T49" s="70">
        <f t="shared" si="6"/>
        <v>0</v>
      </c>
      <c r="U49" s="10">
        <v>13</v>
      </c>
      <c r="V49" s="7">
        <v>2</v>
      </c>
      <c r="W49" s="225">
        <v>6</v>
      </c>
      <c r="X49" s="217">
        <v>0</v>
      </c>
      <c r="Y49" s="8">
        <v>11.66</v>
      </c>
      <c r="Z49" s="7">
        <v>2</v>
      </c>
      <c r="AA49" s="220">
        <v>8</v>
      </c>
      <c r="AB49" s="222">
        <v>0</v>
      </c>
      <c r="AC49" s="69">
        <f t="shared" si="2"/>
        <v>19.33</v>
      </c>
      <c r="AD49" s="70">
        <f>V49+X49+Z49+AB49</f>
        <v>4</v>
      </c>
      <c r="AE49" s="331">
        <f t="shared" si="4"/>
        <v>55.14545454545455</v>
      </c>
      <c r="AF49" s="329">
        <f t="shared" si="5"/>
        <v>9.190909090909091</v>
      </c>
      <c r="AG49" s="333">
        <f t="shared" si="7"/>
        <v>18</v>
      </c>
      <c r="AH49" s="89" t="s">
        <v>165</v>
      </c>
      <c r="AI49" s="133"/>
      <c r="AJ49" s="132"/>
      <c r="AK49" s="132"/>
      <c r="AL49" s="132"/>
      <c r="AM49" s="132"/>
    </row>
    <row r="50" spans="2:39" ht="21">
      <c r="B50" s="4">
        <v>40</v>
      </c>
      <c r="C50" s="324" t="s">
        <v>469</v>
      </c>
      <c r="D50" s="327" t="s">
        <v>470</v>
      </c>
      <c r="E50" s="6">
        <v>36.12</v>
      </c>
      <c r="F50" s="7">
        <v>5</v>
      </c>
      <c r="G50" s="8">
        <v>31.33</v>
      </c>
      <c r="H50" s="7">
        <v>5</v>
      </c>
      <c r="I50" s="220">
        <v>4.375</v>
      </c>
      <c r="J50" s="217">
        <v>0</v>
      </c>
      <c r="K50" s="220">
        <v>12.553333333333333</v>
      </c>
      <c r="L50" s="217">
        <v>0</v>
      </c>
      <c r="M50" s="8">
        <v>20.04</v>
      </c>
      <c r="N50" s="9">
        <v>4</v>
      </c>
      <c r="O50" s="69">
        <f t="shared" si="0"/>
        <v>28.47772727272727</v>
      </c>
      <c r="P50" s="70">
        <f t="shared" si="8"/>
        <v>14</v>
      </c>
      <c r="Q50" s="224">
        <v>0</v>
      </c>
      <c r="R50" s="222">
        <v>0</v>
      </c>
      <c r="S50" s="69">
        <f t="shared" si="6"/>
        <v>0</v>
      </c>
      <c r="T50" s="70">
        <f t="shared" si="6"/>
        <v>0</v>
      </c>
      <c r="U50" s="10">
        <v>13</v>
      </c>
      <c r="V50" s="7">
        <v>2</v>
      </c>
      <c r="W50" s="225">
        <v>9.5</v>
      </c>
      <c r="X50" s="217">
        <v>0</v>
      </c>
      <c r="Y50" s="8">
        <v>18.5</v>
      </c>
      <c r="Z50" s="7">
        <v>2</v>
      </c>
      <c r="AA50" s="8">
        <v>12</v>
      </c>
      <c r="AB50" s="9">
        <v>2</v>
      </c>
      <c r="AC50" s="67">
        <f t="shared" si="2"/>
        <v>26.5</v>
      </c>
      <c r="AD50" s="68">
        <v>8</v>
      </c>
      <c r="AE50" s="331">
        <f t="shared" si="4"/>
        <v>54.97772727272727</v>
      </c>
      <c r="AF50" s="329">
        <f t="shared" si="5"/>
        <v>9.162954545454545</v>
      </c>
      <c r="AG50" s="333">
        <f t="shared" si="7"/>
        <v>22</v>
      </c>
      <c r="AH50" s="89" t="s">
        <v>165</v>
      </c>
      <c r="AI50" s="133"/>
      <c r="AJ50" s="132"/>
      <c r="AK50" s="132"/>
      <c r="AL50" s="132"/>
      <c r="AM50" s="132"/>
    </row>
    <row r="51" spans="2:39" ht="21">
      <c r="B51" s="4">
        <v>41</v>
      </c>
      <c r="C51" s="324" t="s">
        <v>471</v>
      </c>
      <c r="D51" s="327" t="s">
        <v>472</v>
      </c>
      <c r="E51" s="216">
        <v>20.66</v>
      </c>
      <c r="F51" s="217">
        <v>0</v>
      </c>
      <c r="G51" s="220">
        <v>20.83</v>
      </c>
      <c r="H51" s="217">
        <v>0</v>
      </c>
      <c r="I51" s="220">
        <v>5.5</v>
      </c>
      <c r="J51" s="217">
        <v>0</v>
      </c>
      <c r="K51" s="220">
        <v>15.106666666666667</v>
      </c>
      <c r="L51" s="217">
        <v>0</v>
      </c>
      <c r="M51" s="220">
        <v>18.26</v>
      </c>
      <c r="N51" s="222">
        <v>0</v>
      </c>
      <c r="O51" s="69">
        <f t="shared" si="0"/>
        <v>21.915454545454548</v>
      </c>
      <c r="P51" s="70">
        <f t="shared" si="8"/>
        <v>0</v>
      </c>
      <c r="Q51" s="224">
        <v>3</v>
      </c>
      <c r="R51" s="222">
        <v>0</v>
      </c>
      <c r="S51" s="69">
        <f t="shared" si="6"/>
        <v>3</v>
      </c>
      <c r="T51" s="70">
        <f t="shared" si="6"/>
        <v>0</v>
      </c>
      <c r="U51" s="10">
        <v>14</v>
      </c>
      <c r="V51" s="7">
        <v>2</v>
      </c>
      <c r="W51" s="134">
        <v>19.5</v>
      </c>
      <c r="X51" s="7">
        <v>2</v>
      </c>
      <c r="Y51" s="8">
        <v>10</v>
      </c>
      <c r="Z51" s="7">
        <v>2</v>
      </c>
      <c r="AA51" s="8">
        <v>16.25</v>
      </c>
      <c r="AB51" s="9">
        <v>2</v>
      </c>
      <c r="AC51" s="67">
        <f t="shared" si="2"/>
        <v>29.875</v>
      </c>
      <c r="AD51" s="68">
        <f>V51+X51+Z51+AB51</f>
        <v>8</v>
      </c>
      <c r="AE51" s="331">
        <f t="shared" si="4"/>
        <v>54.79045454545455</v>
      </c>
      <c r="AF51" s="329">
        <f t="shared" si="5"/>
        <v>9.131742424242425</v>
      </c>
      <c r="AG51" s="333">
        <f t="shared" si="7"/>
        <v>8</v>
      </c>
      <c r="AH51" s="89" t="s">
        <v>165</v>
      </c>
      <c r="AI51" s="133"/>
      <c r="AJ51" s="132"/>
      <c r="AK51" s="132"/>
      <c r="AL51" s="132"/>
      <c r="AM51" s="132"/>
    </row>
    <row r="52" spans="2:39" ht="21">
      <c r="B52" s="4">
        <v>42</v>
      </c>
      <c r="C52" s="324" t="s">
        <v>425</v>
      </c>
      <c r="D52" s="327" t="s">
        <v>426</v>
      </c>
      <c r="E52" s="216">
        <v>26.810000000000002</v>
      </c>
      <c r="F52" s="217">
        <v>0</v>
      </c>
      <c r="G52" s="220">
        <v>24.83</v>
      </c>
      <c r="H52" s="217">
        <v>0</v>
      </c>
      <c r="I52" s="220">
        <v>4</v>
      </c>
      <c r="J52" s="217">
        <v>0</v>
      </c>
      <c r="K52" s="220">
        <v>13.773333333333333</v>
      </c>
      <c r="L52" s="217">
        <v>0</v>
      </c>
      <c r="M52" s="220">
        <v>17.08</v>
      </c>
      <c r="N52" s="222">
        <v>0</v>
      </c>
      <c r="O52" s="69">
        <f t="shared" si="0"/>
        <v>23.589090909090906</v>
      </c>
      <c r="P52" s="70">
        <f t="shared" si="8"/>
        <v>0</v>
      </c>
      <c r="Q52" s="224">
        <v>7.5</v>
      </c>
      <c r="R52" s="222">
        <v>0</v>
      </c>
      <c r="S52" s="69">
        <f t="shared" si="6"/>
        <v>7.5</v>
      </c>
      <c r="T52" s="70">
        <f t="shared" si="6"/>
        <v>0</v>
      </c>
      <c r="U52" s="10">
        <v>12</v>
      </c>
      <c r="V52" s="7">
        <v>2</v>
      </c>
      <c r="W52" s="134">
        <v>12.5</v>
      </c>
      <c r="X52" s="7">
        <v>2</v>
      </c>
      <c r="Y52" s="220">
        <v>7</v>
      </c>
      <c r="Z52" s="217">
        <v>0</v>
      </c>
      <c r="AA52" s="8">
        <v>15.5</v>
      </c>
      <c r="AB52" s="9">
        <v>2</v>
      </c>
      <c r="AC52" s="67">
        <f t="shared" si="2"/>
        <v>23.5</v>
      </c>
      <c r="AD52" s="68">
        <v>8</v>
      </c>
      <c r="AE52" s="331">
        <f t="shared" si="4"/>
        <v>54.589090909090906</v>
      </c>
      <c r="AF52" s="329">
        <f t="shared" si="5"/>
        <v>9.098181818181818</v>
      </c>
      <c r="AG52" s="333">
        <f t="shared" si="7"/>
        <v>8</v>
      </c>
      <c r="AH52" s="89" t="s">
        <v>165</v>
      </c>
      <c r="AI52" s="133"/>
      <c r="AJ52" s="132"/>
      <c r="AK52" s="132"/>
      <c r="AL52" s="132"/>
      <c r="AM52" s="132"/>
    </row>
    <row r="53" spans="2:39" ht="21">
      <c r="B53" s="4">
        <v>43</v>
      </c>
      <c r="C53" s="324" t="s">
        <v>459</v>
      </c>
      <c r="D53" s="327" t="s">
        <v>134</v>
      </c>
      <c r="E53" s="216">
        <v>27.060000000000002</v>
      </c>
      <c r="F53" s="217">
        <v>0</v>
      </c>
      <c r="G53" s="220">
        <v>17.33</v>
      </c>
      <c r="H53" s="217">
        <v>0</v>
      </c>
      <c r="I53" s="220">
        <v>6.0625</v>
      </c>
      <c r="J53" s="217">
        <v>0</v>
      </c>
      <c r="K53" s="220">
        <v>12.773333333333333</v>
      </c>
      <c r="L53" s="217">
        <v>0</v>
      </c>
      <c r="M53" s="220">
        <v>16.22</v>
      </c>
      <c r="N53" s="222">
        <v>0</v>
      </c>
      <c r="O53" s="69">
        <f t="shared" si="0"/>
        <v>21.667045454545452</v>
      </c>
      <c r="P53" s="70">
        <f t="shared" si="8"/>
        <v>0</v>
      </c>
      <c r="Q53" s="224">
        <v>3.5</v>
      </c>
      <c r="R53" s="222">
        <v>0</v>
      </c>
      <c r="S53" s="69">
        <f t="shared" si="6"/>
        <v>3.5</v>
      </c>
      <c r="T53" s="70">
        <f t="shared" si="6"/>
        <v>0</v>
      </c>
      <c r="U53" s="10">
        <v>12.5</v>
      </c>
      <c r="V53" s="7">
        <v>2</v>
      </c>
      <c r="W53" s="225">
        <v>9.5</v>
      </c>
      <c r="X53" s="217">
        <v>0</v>
      </c>
      <c r="Y53" s="8">
        <v>15.5</v>
      </c>
      <c r="Z53" s="7">
        <v>2</v>
      </c>
      <c r="AA53" s="8">
        <v>12</v>
      </c>
      <c r="AB53" s="9">
        <v>2</v>
      </c>
      <c r="AC53" s="67">
        <f t="shared" si="2"/>
        <v>24.75</v>
      </c>
      <c r="AD53" s="68">
        <v>8</v>
      </c>
      <c r="AE53" s="331">
        <f t="shared" si="4"/>
        <v>49.91704545454545</v>
      </c>
      <c r="AF53" s="329">
        <f t="shared" si="5"/>
        <v>8.319507575757575</v>
      </c>
      <c r="AG53" s="333">
        <f t="shared" si="7"/>
        <v>8</v>
      </c>
      <c r="AH53" s="89" t="s">
        <v>165</v>
      </c>
      <c r="AI53" s="133"/>
      <c r="AJ53" s="132"/>
      <c r="AK53" s="132"/>
      <c r="AL53" s="132"/>
      <c r="AM53" s="132"/>
    </row>
    <row r="54" spans="2:39" ht="21">
      <c r="B54" s="4">
        <v>44</v>
      </c>
      <c r="C54" s="324" t="s">
        <v>431</v>
      </c>
      <c r="D54" s="327" t="s">
        <v>181</v>
      </c>
      <c r="E54" s="216">
        <v>24.119999999999997</v>
      </c>
      <c r="F54" s="217">
        <v>0</v>
      </c>
      <c r="G54" s="220">
        <v>16.5</v>
      </c>
      <c r="H54" s="217">
        <v>0</v>
      </c>
      <c r="I54" s="220">
        <v>4.625</v>
      </c>
      <c r="J54" s="217">
        <v>0</v>
      </c>
      <c r="K54" s="220">
        <v>13.333333333333334</v>
      </c>
      <c r="L54" s="217">
        <v>0</v>
      </c>
      <c r="M54" s="220">
        <v>15.6</v>
      </c>
      <c r="N54" s="222">
        <v>0</v>
      </c>
      <c r="O54" s="69">
        <f t="shared" si="0"/>
        <v>20.230454545454545</v>
      </c>
      <c r="P54" s="70">
        <f t="shared" si="8"/>
        <v>0</v>
      </c>
      <c r="Q54" s="224">
        <v>3</v>
      </c>
      <c r="R54" s="222">
        <v>0</v>
      </c>
      <c r="S54" s="69">
        <f t="shared" si="6"/>
        <v>3</v>
      </c>
      <c r="T54" s="70">
        <f t="shared" si="6"/>
        <v>0</v>
      </c>
      <c r="U54" s="10">
        <v>10.5</v>
      </c>
      <c r="V54" s="7">
        <v>2</v>
      </c>
      <c r="W54" s="134">
        <v>10</v>
      </c>
      <c r="X54" s="7">
        <v>2</v>
      </c>
      <c r="Y54" s="8">
        <v>15.25</v>
      </c>
      <c r="Z54" s="7">
        <v>2</v>
      </c>
      <c r="AA54" s="220">
        <v>7.75</v>
      </c>
      <c r="AB54" s="222">
        <v>0</v>
      </c>
      <c r="AC54" s="67">
        <f t="shared" si="2"/>
        <v>21.75</v>
      </c>
      <c r="AD54" s="68">
        <v>8</v>
      </c>
      <c r="AE54" s="331">
        <f t="shared" si="4"/>
        <v>44.98045454545455</v>
      </c>
      <c r="AF54" s="329">
        <f t="shared" si="5"/>
        <v>7.4967424242424245</v>
      </c>
      <c r="AG54" s="333">
        <f t="shared" si="7"/>
        <v>8</v>
      </c>
      <c r="AH54" s="89" t="s">
        <v>165</v>
      </c>
      <c r="AI54" s="133"/>
      <c r="AJ54" s="132"/>
      <c r="AK54" s="132"/>
      <c r="AL54" s="132"/>
      <c r="AM54" s="132"/>
    </row>
    <row r="55" spans="2:39" ht="21" thickBot="1">
      <c r="B55" s="29">
        <v>45</v>
      </c>
      <c r="C55" s="325" t="s">
        <v>423</v>
      </c>
      <c r="D55" s="328" t="s">
        <v>424</v>
      </c>
      <c r="E55" s="218">
        <v>18.75</v>
      </c>
      <c r="F55" s="219">
        <v>0</v>
      </c>
      <c r="G55" s="221">
        <v>23.66</v>
      </c>
      <c r="H55" s="219">
        <v>0</v>
      </c>
      <c r="I55" s="221">
        <v>3.5</v>
      </c>
      <c r="J55" s="219">
        <v>0</v>
      </c>
      <c r="K55" s="221">
        <v>14.553333333333333</v>
      </c>
      <c r="L55" s="219">
        <v>0</v>
      </c>
      <c r="M55" s="221">
        <v>16.1</v>
      </c>
      <c r="N55" s="223">
        <v>0</v>
      </c>
      <c r="O55" s="212">
        <f t="shared" si="0"/>
        <v>20.88090909090909</v>
      </c>
      <c r="P55" s="213">
        <f t="shared" si="8"/>
        <v>0</v>
      </c>
      <c r="Q55" s="226">
        <v>0.5</v>
      </c>
      <c r="R55" s="223">
        <v>0</v>
      </c>
      <c r="S55" s="212">
        <f t="shared" si="6"/>
        <v>0.5</v>
      </c>
      <c r="T55" s="213">
        <f t="shared" si="6"/>
        <v>0</v>
      </c>
      <c r="U55" s="148">
        <v>13</v>
      </c>
      <c r="V55" s="32">
        <v>2</v>
      </c>
      <c r="W55" s="298">
        <v>6</v>
      </c>
      <c r="X55" s="219">
        <v>0</v>
      </c>
      <c r="Y55" s="116">
        <v>12.33</v>
      </c>
      <c r="Z55" s="32">
        <v>2</v>
      </c>
      <c r="AA55" s="221">
        <v>6</v>
      </c>
      <c r="AB55" s="223">
        <v>0</v>
      </c>
      <c r="AC55" s="212">
        <f t="shared" si="2"/>
        <v>18.665</v>
      </c>
      <c r="AD55" s="213">
        <f>V55+X55+Z55+AB55</f>
        <v>4</v>
      </c>
      <c r="AE55" s="332">
        <f t="shared" si="4"/>
        <v>40.04590909090909</v>
      </c>
      <c r="AF55" s="330">
        <f t="shared" si="5"/>
        <v>6.674318181818182</v>
      </c>
      <c r="AG55" s="334">
        <f t="shared" si="7"/>
        <v>4</v>
      </c>
      <c r="AH55" s="98" t="s">
        <v>165</v>
      </c>
      <c r="AI55" s="133"/>
      <c r="AJ55" s="132"/>
      <c r="AK55" s="132"/>
      <c r="AL55" s="132"/>
      <c r="AM55" s="132"/>
    </row>
    <row r="56" spans="2:39" ht="21">
      <c r="B56" s="114">
        <v>46</v>
      </c>
      <c r="C56" s="307" t="s">
        <v>457</v>
      </c>
      <c r="D56" s="299" t="s">
        <v>351</v>
      </c>
      <c r="E56" s="309" t="s">
        <v>490</v>
      </c>
      <c r="F56" s="300"/>
      <c r="G56" s="310" t="s">
        <v>490</v>
      </c>
      <c r="H56" s="300"/>
      <c r="I56" s="310" t="s">
        <v>490</v>
      </c>
      <c r="J56" s="300"/>
      <c r="K56" s="310" t="s">
        <v>490</v>
      </c>
      <c r="L56" s="300"/>
      <c r="M56" s="310" t="s">
        <v>490</v>
      </c>
      <c r="N56" s="301"/>
      <c r="O56" s="302" t="e">
        <f t="shared" si="0"/>
        <v>#VALUE!</v>
      </c>
      <c r="P56" s="301">
        <f t="shared" si="8"/>
        <v>0</v>
      </c>
      <c r="Q56" s="309" t="s">
        <v>490</v>
      </c>
      <c r="R56" s="301"/>
      <c r="S56" s="302" t="e">
        <f>((I56+K56+M56+O56+Q56)/11)*3</f>
        <v>#VALUE!</v>
      </c>
      <c r="T56" s="301">
        <f>R56</f>
        <v>0</v>
      </c>
      <c r="U56" s="309" t="s">
        <v>490</v>
      </c>
      <c r="V56" s="300"/>
      <c r="W56" s="311" t="s">
        <v>490</v>
      </c>
      <c r="X56" s="300"/>
      <c r="Y56" s="310" t="s">
        <v>490</v>
      </c>
      <c r="Z56" s="300"/>
      <c r="AA56" s="311" t="s">
        <v>490</v>
      </c>
      <c r="AB56" s="301"/>
      <c r="AC56" s="302" t="e">
        <f t="shared" si="2"/>
        <v>#VALUE!</v>
      </c>
      <c r="AD56" s="301">
        <f>V56+X56+Z56+AB56</f>
        <v>0</v>
      </c>
      <c r="AE56" s="303" t="e">
        <f t="shared" si="4"/>
        <v>#VALUE!</v>
      </c>
      <c r="AF56" s="304" t="e">
        <f t="shared" si="5"/>
        <v>#VALUE!</v>
      </c>
      <c r="AG56" s="305">
        <f t="shared" si="7"/>
        <v>0</v>
      </c>
      <c r="AH56" s="308"/>
      <c r="AI56" s="133"/>
      <c r="AJ56" s="132"/>
      <c r="AK56" s="132"/>
      <c r="AL56" s="132"/>
      <c r="AM56" s="132"/>
    </row>
    <row r="57" spans="2:39" ht="21" thickBot="1">
      <c r="B57" s="29">
        <v>47</v>
      </c>
      <c r="C57" s="306" t="s">
        <v>319</v>
      </c>
      <c r="D57" s="233" t="s">
        <v>375</v>
      </c>
      <c r="E57" s="295" t="s">
        <v>490</v>
      </c>
      <c r="F57" s="32"/>
      <c r="G57" s="296" t="s">
        <v>490</v>
      </c>
      <c r="H57" s="32"/>
      <c r="I57" s="296" t="s">
        <v>490</v>
      </c>
      <c r="J57" s="32"/>
      <c r="K57" s="296" t="s">
        <v>490</v>
      </c>
      <c r="L57" s="32"/>
      <c r="M57" s="296" t="s">
        <v>490</v>
      </c>
      <c r="N57" s="117"/>
      <c r="O57" s="148" t="e">
        <f t="shared" si="0"/>
        <v>#VALUE!</v>
      </c>
      <c r="P57" s="117">
        <f t="shared" si="8"/>
        <v>0</v>
      </c>
      <c r="Q57" s="295" t="s">
        <v>490</v>
      </c>
      <c r="R57" s="117"/>
      <c r="S57" s="148" t="e">
        <f>((I57+K57+M57+O57+Q57)/11)*3</f>
        <v>#VALUE!</v>
      </c>
      <c r="T57" s="117">
        <f>R57</f>
        <v>0</v>
      </c>
      <c r="U57" s="295" t="s">
        <v>490</v>
      </c>
      <c r="V57" s="32"/>
      <c r="W57" s="297" t="s">
        <v>490</v>
      </c>
      <c r="X57" s="32"/>
      <c r="Y57" s="296" t="s">
        <v>490</v>
      </c>
      <c r="Z57" s="32"/>
      <c r="AA57" s="297" t="s">
        <v>490</v>
      </c>
      <c r="AB57" s="117"/>
      <c r="AC57" s="148" t="e">
        <f t="shared" si="2"/>
        <v>#VALUE!</v>
      </c>
      <c r="AD57" s="117">
        <f>V57+X57+Z57+AB57</f>
        <v>0</v>
      </c>
      <c r="AE57" s="231" t="e">
        <f t="shared" si="4"/>
        <v>#VALUE!</v>
      </c>
      <c r="AF57" s="234" t="e">
        <f t="shared" si="5"/>
        <v>#VALUE!</v>
      </c>
      <c r="AG57" s="232">
        <f t="shared" si="7"/>
        <v>0</v>
      </c>
      <c r="AH57" s="150"/>
      <c r="AI57" s="133"/>
      <c r="AJ57" s="132"/>
      <c r="AK57" s="132"/>
      <c r="AL57" s="132"/>
      <c r="AM57" s="132"/>
    </row>
    <row r="58" spans="2:39" s="12" customFormat="1" ht="21">
      <c r="B58" s="136"/>
      <c r="C58" s="1"/>
      <c r="D58" s="1"/>
      <c r="E58" s="137"/>
      <c r="F58" s="138"/>
      <c r="G58" s="137"/>
      <c r="H58" s="138"/>
      <c r="I58" s="137"/>
      <c r="J58" s="138"/>
      <c r="K58" s="137"/>
      <c r="L58" s="138"/>
      <c r="M58" s="137"/>
      <c r="N58" s="138"/>
      <c r="O58" s="139"/>
      <c r="P58" s="138"/>
      <c r="Q58" s="139"/>
      <c r="R58" s="138"/>
      <c r="S58" s="139"/>
      <c r="T58" s="138"/>
      <c r="U58" s="137"/>
      <c r="V58" s="138"/>
      <c r="W58" s="137"/>
      <c r="X58" s="138"/>
      <c r="Y58" s="137"/>
      <c r="Z58" s="138"/>
      <c r="AA58" s="137"/>
      <c r="AB58" s="138"/>
      <c r="AC58" s="139"/>
      <c r="AD58" s="138"/>
      <c r="AE58" s="137"/>
      <c r="AF58" s="140"/>
      <c r="AG58" s="138"/>
      <c r="AH58" s="141"/>
      <c r="AI58" s="135"/>
      <c r="AJ58" s="135"/>
      <c r="AK58" s="135"/>
      <c r="AL58" s="135"/>
      <c r="AM58" s="135"/>
    </row>
    <row r="59" spans="2:39" s="12" customFormat="1" ht="21">
      <c r="B59" s="13"/>
      <c r="C59" s="33" t="s">
        <v>499</v>
      </c>
      <c r="D59" s="34"/>
      <c r="E59" s="34"/>
      <c r="F59" s="34"/>
      <c r="G59" s="34"/>
      <c r="H59" s="34"/>
      <c r="I59" s="34"/>
      <c r="J59" s="34"/>
      <c r="K59" s="34"/>
      <c r="L59" s="34"/>
      <c r="M59" s="61" t="s">
        <v>501</v>
      </c>
      <c r="N59" s="34"/>
      <c r="O59" s="35"/>
      <c r="P59" s="35"/>
      <c r="Q59" s="35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40"/>
      <c r="AG59" s="138"/>
      <c r="AH59" s="141"/>
      <c r="AI59" s="135"/>
      <c r="AJ59" s="135"/>
      <c r="AK59" s="135"/>
      <c r="AL59" s="135"/>
      <c r="AM59" s="135"/>
    </row>
    <row r="60" spans="2:39" s="12" customFormat="1" ht="21">
      <c r="B60" s="1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5"/>
      <c r="N60" s="35"/>
      <c r="O60" s="35"/>
      <c r="P60" s="35"/>
      <c r="Q60" s="35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40"/>
      <c r="AG60" s="138"/>
      <c r="AH60" s="141"/>
      <c r="AI60" s="135"/>
      <c r="AJ60" s="135"/>
      <c r="AK60" s="135"/>
      <c r="AL60" s="135"/>
      <c r="AM60" s="135"/>
    </row>
    <row r="61" spans="2:39" s="12" customFormat="1" ht="21">
      <c r="B61" s="13"/>
      <c r="C61" s="33" t="s">
        <v>114</v>
      </c>
      <c r="D61" s="34" t="s">
        <v>166</v>
      </c>
      <c r="F61" s="64" t="s">
        <v>112</v>
      </c>
      <c r="G61" s="13"/>
      <c r="H61" s="34"/>
      <c r="I61" s="34"/>
      <c r="J61" s="34"/>
      <c r="K61" s="34"/>
      <c r="L61" s="34"/>
      <c r="M61" s="142" t="s">
        <v>111</v>
      </c>
      <c r="N61" s="112"/>
      <c r="O61" s="112"/>
      <c r="P61" s="112"/>
      <c r="Q61" s="35"/>
      <c r="R61" s="13"/>
      <c r="S61" s="13"/>
      <c r="T61" s="64" t="s">
        <v>109</v>
      </c>
      <c r="U61" s="37"/>
      <c r="V61" s="37"/>
      <c r="W61" s="37"/>
      <c r="X61" s="37"/>
      <c r="Y61" s="37"/>
      <c r="Z61" s="13"/>
      <c r="AA61" s="13"/>
      <c r="AB61" s="13"/>
      <c r="AC61" s="13"/>
      <c r="AD61" s="13"/>
      <c r="AE61" s="13"/>
      <c r="AF61" s="140"/>
      <c r="AG61" s="138"/>
      <c r="AH61" s="141"/>
      <c r="AI61" s="135"/>
      <c r="AJ61" s="135"/>
      <c r="AK61" s="135"/>
      <c r="AL61" s="135"/>
      <c r="AM61" s="135"/>
    </row>
    <row r="62" spans="2:39" s="12" customFormat="1" ht="21">
      <c r="B62" s="13"/>
      <c r="C62" s="33"/>
      <c r="D62" s="34"/>
      <c r="F62" s="62" t="s">
        <v>482</v>
      </c>
      <c r="G62" s="13"/>
      <c r="H62" s="34"/>
      <c r="I62" s="34"/>
      <c r="J62" s="34"/>
      <c r="K62" s="34"/>
      <c r="L62" s="34"/>
      <c r="M62" s="35" t="s">
        <v>487</v>
      </c>
      <c r="N62" s="112"/>
      <c r="O62" s="112"/>
      <c r="P62" s="112"/>
      <c r="Q62" s="35"/>
      <c r="R62" s="13"/>
      <c r="S62" s="13"/>
      <c r="T62" s="64"/>
      <c r="U62" s="64" t="s">
        <v>108</v>
      </c>
      <c r="V62" s="37"/>
      <c r="W62" s="37"/>
      <c r="X62" s="37"/>
      <c r="Y62" s="37"/>
      <c r="Z62" s="13"/>
      <c r="AA62" s="13"/>
      <c r="AB62" s="13"/>
      <c r="AC62" s="13"/>
      <c r="AD62" s="13"/>
      <c r="AE62" s="13"/>
      <c r="AF62" s="140"/>
      <c r="AG62" s="138"/>
      <c r="AH62" s="141"/>
      <c r="AI62" s="135"/>
      <c r="AJ62" s="135"/>
      <c r="AK62" s="135"/>
      <c r="AL62" s="135"/>
      <c r="AM62" s="135"/>
    </row>
    <row r="63" spans="2:39" s="12" customFormat="1" ht="21">
      <c r="B63" s="13"/>
      <c r="C63" s="13"/>
      <c r="E63" s="35"/>
      <c r="F63" s="62" t="s">
        <v>483</v>
      </c>
      <c r="G63" s="34"/>
      <c r="H63" s="13"/>
      <c r="I63" s="13"/>
      <c r="J63" s="13"/>
      <c r="K63" s="13"/>
      <c r="L63" s="13"/>
      <c r="M63" s="35"/>
      <c r="N63" s="35"/>
      <c r="O63" s="35"/>
      <c r="P63" s="35"/>
      <c r="Q63" s="35"/>
      <c r="R63" s="13"/>
      <c r="S63" s="13"/>
      <c r="T63" s="37"/>
      <c r="U63" s="35" t="s">
        <v>110</v>
      </c>
      <c r="V63" s="37"/>
      <c r="W63" s="37"/>
      <c r="X63" s="37"/>
      <c r="Y63" s="37"/>
      <c r="Z63" s="13"/>
      <c r="AA63" s="13"/>
      <c r="AB63" s="13"/>
      <c r="AC63" s="13"/>
      <c r="AD63" s="13"/>
      <c r="AE63" s="13"/>
      <c r="AF63" s="140"/>
      <c r="AG63" s="138"/>
      <c r="AH63" s="141"/>
      <c r="AI63" s="135"/>
      <c r="AJ63" s="135"/>
      <c r="AK63" s="135"/>
      <c r="AL63" s="135"/>
      <c r="AM63" s="135"/>
    </row>
    <row r="64" spans="2:39" s="12" customFormat="1" ht="21">
      <c r="B64" s="13"/>
      <c r="C64" s="13"/>
      <c r="F64" s="62" t="s">
        <v>486</v>
      </c>
      <c r="G64" s="13"/>
      <c r="H64" s="13"/>
      <c r="I64" s="13"/>
      <c r="J64" s="13"/>
      <c r="K64" s="13"/>
      <c r="L64" s="13"/>
      <c r="M64" s="35"/>
      <c r="O64" s="35"/>
      <c r="P64" s="35"/>
      <c r="Q64" s="35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40"/>
      <c r="AG64" s="138"/>
      <c r="AH64" s="141"/>
      <c r="AI64" s="135"/>
      <c r="AJ64" s="135"/>
      <c r="AK64" s="135"/>
      <c r="AL64" s="135"/>
      <c r="AM64" s="135"/>
    </row>
    <row r="65" spans="2:39" s="12" customFormat="1" ht="21">
      <c r="B65" s="13"/>
      <c r="C65" s="13"/>
      <c r="E65" s="35"/>
      <c r="F65" s="62" t="s">
        <v>484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40"/>
      <c r="AG65" s="138"/>
      <c r="AH65" s="141"/>
      <c r="AI65" s="135"/>
      <c r="AJ65" s="135"/>
      <c r="AK65" s="135"/>
      <c r="AL65" s="135"/>
      <c r="AM65" s="135"/>
    </row>
    <row r="66" spans="2:39" s="12" customFormat="1" ht="21">
      <c r="B66" s="13"/>
      <c r="C66" s="13"/>
      <c r="E66" s="143"/>
      <c r="F66" s="64" t="s">
        <v>216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40"/>
      <c r="AG66" s="138"/>
      <c r="AH66" s="141"/>
      <c r="AI66" s="135"/>
      <c r="AJ66" s="135"/>
      <c r="AK66" s="135"/>
      <c r="AL66" s="135"/>
      <c r="AM66" s="135"/>
    </row>
    <row r="67" spans="2:39" s="12" customFormat="1" ht="21">
      <c r="B67" s="13"/>
      <c r="C67" s="13"/>
      <c r="E67" s="35"/>
      <c r="F67" s="62" t="s">
        <v>479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40"/>
      <c r="AG67" s="138"/>
      <c r="AH67" s="141"/>
      <c r="AI67" s="135"/>
      <c r="AJ67" s="135"/>
      <c r="AK67" s="135"/>
      <c r="AL67" s="135"/>
      <c r="AM67" s="135"/>
    </row>
    <row r="68" spans="2:39" s="12" customFormat="1" ht="21">
      <c r="B68" s="13"/>
      <c r="C68" s="13"/>
      <c r="E68" s="35"/>
      <c r="F68" s="62" t="s">
        <v>485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40"/>
      <c r="AG68" s="138"/>
      <c r="AH68" s="141"/>
      <c r="AI68" s="135"/>
      <c r="AJ68" s="135"/>
      <c r="AK68" s="135"/>
      <c r="AL68" s="135"/>
      <c r="AM68" s="135"/>
    </row>
    <row r="69" spans="2:39" s="12" customFormat="1" ht="21">
      <c r="B69" s="13"/>
      <c r="C69" s="13"/>
      <c r="E69" s="35"/>
      <c r="F69" s="62" t="s">
        <v>481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40"/>
      <c r="AG69" s="138"/>
      <c r="AH69" s="141"/>
      <c r="AI69" s="135"/>
      <c r="AJ69" s="135"/>
      <c r="AK69" s="135"/>
      <c r="AL69" s="135"/>
      <c r="AM69" s="135"/>
    </row>
    <row r="70" spans="2:39" s="12" customFormat="1" ht="21">
      <c r="B70" s="13"/>
      <c r="C70" s="13"/>
      <c r="E70" s="35"/>
      <c r="F70" s="64" t="s">
        <v>334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40"/>
      <c r="AG70" s="138"/>
      <c r="AH70" s="141"/>
      <c r="AI70" s="135"/>
      <c r="AJ70" s="135"/>
      <c r="AK70" s="135"/>
      <c r="AL70" s="135"/>
      <c r="AM70" s="135"/>
    </row>
    <row r="71" spans="2:39" s="12" customFormat="1" ht="21">
      <c r="B71" s="13"/>
      <c r="C71" s="13"/>
      <c r="E71" s="35"/>
      <c r="F71" s="62" t="s">
        <v>480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40"/>
      <c r="AG71" s="138"/>
      <c r="AH71" s="141"/>
      <c r="AI71" s="135"/>
      <c r="AJ71" s="135"/>
      <c r="AK71" s="135"/>
      <c r="AL71" s="135"/>
      <c r="AM71" s="135"/>
    </row>
    <row r="72" spans="2:39" s="12" customFormat="1" ht="21">
      <c r="B72" s="13"/>
      <c r="C72" s="13"/>
      <c r="E72" s="35"/>
      <c r="F72" s="62" t="s">
        <v>478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40"/>
      <c r="AG72" s="138"/>
      <c r="AH72" s="141"/>
      <c r="AI72" s="135"/>
      <c r="AJ72" s="135"/>
      <c r="AK72" s="135"/>
      <c r="AL72" s="135"/>
      <c r="AM72" s="135"/>
    </row>
    <row r="73" spans="2:39" s="12" customFormat="1" ht="6" customHeight="1">
      <c r="B73" s="13"/>
      <c r="C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40"/>
      <c r="AG73" s="138"/>
      <c r="AH73" s="141"/>
      <c r="AI73" s="135"/>
      <c r="AJ73" s="135"/>
      <c r="AK73" s="135"/>
      <c r="AL73" s="135"/>
      <c r="AM73" s="135"/>
    </row>
    <row r="74" spans="2:39" s="12" customFormat="1" ht="21">
      <c r="B74" s="136"/>
      <c r="C74" s="1"/>
      <c r="D74" s="1"/>
      <c r="E74" s="137"/>
      <c r="F74" s="138"/>
      <c r="G74" s="137"/>
      <c r="H74" s="138"/>
      <c r="I74" s="137"/>
      <c r="J74" s="138"/>
      <c r="K74" s="137"/>
      <c r="L74" s="138"/>
      <c r="M74" s="137"/>
      <c r="N74" s="138"/>
      <c r="O74" s="139"/>
      <c r="P74" s="138"/>
      <c r="Q74" s="139"/>
      <c r="R74" s="138"/>
      <c r="S74" s="139"/>
      <c r="T74" s="138"/>
      <c r="U74" s="137"/>
      <c r="V74" s="138"/>
      <c r="W74" s="137"/>
      <c r="X74" s="138"/>
      <c r="Y74" s="137"/>
      <c r="Z74" s="138"/>
      <c r="AA74" s="137"/>
      <c r="AB74" s="138"/>
      <c r="AC74" s="139"/>
      <c r="AD74" s="138"/>
      <c r="AE74" s="137"/>
      <c r="AF74" s="140"/>
      <c r="AG74" s="138"/>
      <c r="AH74" s="141"/>
      <c r="AI74" s="135"/>
      <c r="AJ74" s="135"/>
      <c r="AK74" s="135"/>
      <c r="AL74" s="135"/>
      <c r="AM74" s="135"/>
    </row>
    <row r="75" spans="2:39" s="12" customFormat="1" ht="21">
      <c r="B75" s="136"/>
      <c r="C75" s="1"/>
      <c r="D75" s="1"/>
      <c r="E75" s="137"/>
      <c r="F75" s="138"/>
      <c r="G75" s="137"/>
      <c r="H75" s="138"/>
      <c r="I75" s="137"/>
      <c r="J75" s="138"/>
      <c r="K75" s="137"/>
      <c r="L75" s="138"/>
      <c r="M75" s="137"/>
      <c r="N75" s="138"/>
      <c r="O75" s="139"/>
      <c r="P75" s="138"/>
      <c r="Q75" s="139"/>
      <c r="R75" s="138"/>
      <c r="S75" s="139"/>
      <c r="T75" s="138"/>
      <c r="U75" s="137"/>
      <c r="V75" s="138"/>
      <c r="W75" s="137"/>
      <c r="X75" s="138"/>
      <c r="Y75" s="137"/>
      <c r="Z75" s="138"/>
      <c r="AA75" s="137"/>
      <c r="AB75" s="138"/>
      <c r="AC75" s="139"/>
      <c r="AD75" s="138"/>
      <c r="AE75" s="137"/>
      <c r="AF75" s="140"/>
      <c r="AG75" s="138"/>
      <c r="AH75" s="141"/>
      <c r="AI75" s="135"/>
      <c r="AJ75" s="135"/>
      <c r="AK75" s="135"/>
      <c r="AL75" s="135"/>
      <c r="AM75" s="135"/>
    </row>
    <row r="76" spans="2:39" s="12" customFormat="1" ht="21">
      <c r="B76" s="136"/>
      <c r="C76" s="1"/>
      <c r="D76" s="1"/>
      <c r="E76" s="137"/>
      <c r="F76" s="138"/>
      <c r="G76" s="137"/>
      <c r="H76" s="138"/>
      <c r="I76" s="137"/>
      <c r="J76" s="138"/>
      <c r="K76" s="137"/>
      <c r="L76" s="138"/>
      <c r="M76" s="137"/>
      <c r="N76" s="138"/>
      <c r="O76" s="139"/>
      <c r="P76" s="138"/>
      <c r="Q76" s="139"/>
      <c r="R76" s="138"/>
      <c r="S76" s="139"/>
      <c r="T76" s="138"/>
      <c r="U76" s="137"/>
      <c r="V76" s="138"/>
      <c r="W76" s="137"/>
      <c r="X76" s="138"/>
      <c r="Y76" s="137"/>
      <c r="Z76" s="138"/>
      <c r="AA76" s="137"/>
      <c r="AB76" s="138"/>
      <c r="AC76" s="139"/>
      <c r="AD76" s="138"/>
      <c r="AE76" s="137"/>
      <c r="AF76" s="140"/>
      <c r="AG76" s="138"/>
      <c r="AH76" s="141"/>
      <c r="AI76" s="135"/>
      <c r="AJ76" s="135"/>
      <c r="AK76" s="135"/>
      <c r="AL76" s="135"/>
      <c r="AM76" s="135"/>
    </row>
    <row r="77" spans="2:39" s="12" customFormat="1" ht="21">
      <c r="B77" s="136"/>
      <c r="C77" s="1"/>
      <c r="D77" s="1"/>
      <c r="E77" s="137"/>
      <c r="F77" s="138"/>
      <c r="G77" s="137"/>
      <c r="H77" s="138"/>
      <c r="I77" s="137"/>
      <c r="J77" s="138"/>
      <c r="K77" s="137"/>
      <c r="L77" s="138"/>
      <c r="M77" s="137"/>
      <c r="N77" s="138"/>
      <c r="O77" s="139"/>
      <c r="P77" s="138"/>
      <c r="Q77" s="139"/>
      <c r="R77" s="138"/>
      <c r="S77" s="139"/>
      <c r="T77" s="138"/>
      <c r="U77" s="137"/>
      <c r="V77" s="138"/>
      <c r="W77" s="137"/>
      <c r="X77" s="138"/>
      <c r="Y77" s="137"/>
      <c r="Z77" s="138"/>
      <c r="AA77" s="137"/>
      <c r="AB77" s="138"/>
      <c r="AC77" s="139"/>
      <c r="AD77" s="138"/>
      <c r="AE77" s="137"/>
      <c r="AF77" s="140"/>
      <c r="AG77" s="138"/>
      <c r="AH77" s="141"/>
      <c r="AI77" s="135"/>
      <c r="AJ77" s="135"/>
      <c r="AK77" s="135"/>
      <c r="AL77" s="135"/>
      <c r="AM77" s="135"/>
    </row>
    <row r="78" spans="2:39" s="12" customFormat="1" ht="21">
      <c r="B78" s="136"/>
      <c r="C78" s="1"/>
      <c r="D78" s="1"/>
      <c r="E78" s="137"/>
      <c r="F78" s="138"/>
      <c r="G78" s="137"/>
      <c r="H78" s="138"/>
      <c r="I78" s="137"/>
      <c r="J78" s="138"/>
      <c r="K78" s="137"/>
      <c r="L78" s="138"/>
      <c r="M78" s="137"/>
      <c r="N78" s="138"/>
      <c r="O78" s="139"/>
      <c r="P78" s="138"/>
      <c r="Q78" s="139"/>
      <c r="R78" s="138"/>
      <c r="S78" s="139"/>
      <c r="T78" s="138"/>
      <c r="U78" s="137"/>
      <c r="V78" s="138"/>
      <c r="W78" s="137"/>
      <c r="X78" s="138"/>
      <c r="Y78" s="137"/>
      <c r="Z78" s="138"/>
      <c r="AA78" s="137"/>
      <c r="AB78" s="138"/>
      <c r="AC78" s="139"/>
      <c r="AD78" s="138"/>
      <c r="AE78" s="137"/>
      <c r="AF78" s="140"/>
      <c r="AG78" s="138"/>
      <c r="AH78" s="141"/>
      <c r="AI78" s="135"/>
      <c r="AJ78" s="135"/>
      <c r="AK78" s="135"/>
      <c r="AL78" s="135"/>
      <c r="AM78" s="135"/>
    </row>
    <row r="79" spans="2:39" s="12" customFormat="1" ht="21">
      <c r="B79" s="136"/>
      <c r="C79" s="1"/>
      <c r="D79" s="1"/>
      <c r="E79" s="137"/>
      <c r="F79" s="138"/>
      <c r="G79" s="137"/>
      <c r="H79" s="138"/>
      <c r="I79" s="137"/>
      <c r="J79" s="138"/>
      <c r="K79" s="137"/>
      <c r="L79" s="138"/>
      <c r="M79" s="137"/>
      <c r="N79" s="138"/>
      <c r="O79" s="139"/>
      <c r="P79" s="138"/>
      <c r="Q79" s="139"/>
      <c r="R79" s="138"/>
      <c r="S79" s="139"/>
      <c r="T79" s="138"/>
      <c r="U79" s="137"/>
      <c r="V79" s="138"/>
      <c r="W79" s="137"/>
      <c r="X79" s="138"/>
      <c r="Y79" s="137"/>
      <c r="Z79" s="138"/>
      <c r="AA79" s="137"/>
      <c r="AB79" s="138"/>
      <c r="AC79" s="139"/>
      <c r="AD79" s="138"/>
      <c r="AE79" s="137"/>
      <c r="AF79" s="140"/>
      <c r="AG79" s="138"/>
      <c r="AH79" s="141"/>
      <c r="AI79" s="135"/>
      <c r="AJ79" s="135"/>
      <c r="AK79" s="135"/>
      <c r="AL79" s="135"/>
      <c r="AM79" s="135"/>
    </row>
    <row r="80" spans="2:39" s="12" customFormat="1" ht="21">
      <c r="B80" s="136"/>
      <c r="C80" s="1"/>
      <c r="D80" s="1"/>
      <c r="E80" s="137"/>
      <c r="F80" s="138"/>
      <c r="G80" s="137"/>
      <c r="H80" s="138"/>
      <c r="I80" s="137"/>
      <c r="J80" s="138"/>
      <c r="K80" s="137"/>
      <c r="L80" s="138"/>
      <c r="M80" s="137"/>
      <c r="N80" s="138"/>
      <c r="O80" s="139"/>
      <c r="P80" s="138"/>
      <c r="Q80" s="139"/>
      <c r="R80" s="138"/>
      <c r="S80" s="139"/>
      <c r="T80" s="138"/>
      <c r="U80" s="137"/>
      <c r="V80" s="138"/>
      <c r="W80" s="137"/>
      <c r="X80" s="138"/>
      <c r="Y80" s="137"/>
      <c r="Z80" s="138"/>
      <c r="AA80" s="137"/>
      <c r="AB80" s="138"/>
      <c r="AC80" s="139"/>
      <c r="AD80" s="138"/>
      <c r="AE80" s="137"/>
      <c r="AF80" s="140"/>
      <c r="AG80" s="138"/>
      <c r="AH80" s="141"/>
      <c r="AI80" s="135"/>
      <c r="AJ80" s="135"/>
      <c r="AK80" s="135"/>
      <c r="AL80" s="135"/>
      <c r="AM80" s="135"/>
    </row>
    <row r="81" spans="2:39" s="12" customFormat="1" ht="21">
      <c r="B81" s="136"/>
      <c r="C81" s="1"/>
      <c r="D81" s="1"/>
      <c r="E81" s="137"/>
      <c r="F81" s="138"/>
      <c r="G81" s="137"/>
      <c r="H81" s="138"/>
      <c r="I81" s="137"/>
      <c r="J81" s="138"/>
      <c r="K81" s="137"/>
      <c r="L81" s="138"/>
      <c r="M81" s="137"/>
      <c r="N81" s="138"/>
      <c r="O81" s="139"/>
      <c r="P81" s="138"/>
      <c r="Q81" s="139"/>
      <c r="R81" s="138"/>
      <c r="S81" s="139"/>
      <c r="T81" s="138"/>
      <c r="U81" s="137"/>
      <c r="V81" s="138"/>
      <c r="W81" s="137"/>
      <c r="X81" s="138"/>
      <c r="Y81" s="137"/>
      <c r="Z81" s="138"/>
      <c r="AA81" s="137"/>
      <c r="AB81" s="138"/>
      <c r="AC81" s="139"/>
      <c r="AD81" s="138"/>
      <c r="AE81" s="137"/>
      <c r="AF81" s="140"/>
      <c r="AG81" s="138"/>
      <c r="AH81" s="141"/>
      <c r="AI81" s="135"/>
      <c r="AJ81" s="135"/>
      <c r="AK81" s="135"/>
      <c r="AL81" s="135"/>
      <c r="AM81" s="135"/>
    </row>
    <row r="82" spans="2:39" s="12" customFormat="1" ht="21">
      <c r="B82" s="136"/>
      <c r="C82" s="1"/>
      <c r="D82" s="1"/>
      <c r="E82" s="137"/>
      <c r="F82" s="138"/>
      <c r="G82" s="137"/>
      <c r="H82" s="138"/>
      <c r="I82" s="137"/>
      <c r="J82" s="138"/>
      <c r="K82" s="137"/>
      <c r="L82" s="138"/>
      <c r="M82" s="137"/>
      <c r="N82" s="138"/>
      <c r="O82" s="139"/>
      <c r="P82" s="138"/>
      <c r="Q82" s="139"/>
      <c r="R82" s="138"/>
      <c r="S82" s="139"/>
      <c r="T82" s="138"/>
      <c r="U82" s="137"/>
      <c r="V82" s="138"/>
      <c r="W82" s="137"/>
      <c r="X82" s="138"/>
      <c r="Y82" s="137"/>
      <c r="Z82" s="138"/>
      <c r="AA82" s="137"/>
      <c r="AB82" s="138"/>
      <c r="AC82" s="139"/>
      <c r="AD82" s="138"/>
      <c r="AE82" s="137"/>
      <c r="AF82" s="140"/>
      <c r="AG82" s="138"/>
      <c r="AH82" s="141"/>
      <c r="AI82" s="135"/>
      <c r="AJ82" s="135"/>
      <c r="AK82" s="135"/>
      <c r="AL82" s="135"/>
      <c r="AM82" s="135"/>
    </row>
    <row r="83" spans="2:39" s="12" customFormat="1" ht="21">
      <c r="B83" s="136"/>
      <c r="C83" s="1"/>
      <c r="D83" s="1"/>
      <c r="E83" s="137"/>
      <c r="F83" s="138"/>
      <c r="G83" s="137"/>
      <c r="H83" s="138"/>
      <c r="I83" s="137"/>
      <c r="J83" s="138"/>
      <c r="K83" s="137"/>
      <c r="L83" s="138"/>
      <c r="M83" s="137"/>
      <c r="N83" s="138"/>
      <c r="O83" s="139"/>
      <c r="P83" s="138"/>
      <c r="Q83" s="139"/>
      <c r="R83" s="138"/>
      <c r="S83" s="139"/>
      <c r="T83" s="138"/>
      <c r="U83" s="137"/>
      <c r="V83" s="138"/>
      <c r="W83" s="137"/>
      <c r="X83" s="138"/>
      <c r="Y83" s="137"/>
      <c r="Z83" s="138"/>
      <c r="AA83" s="137"/>
      <c r="AB83" s="138"/>
      <c r="AC83" s="139"/>
      <c r="AD83" s="138"/>
      <c r="AE83" s="137"/>
      <c r="AF83" s="140"/>
      <c r="AG83" s="138"/>
      <c r="AH83" s="141"/>
      <c r="AI83" s="135"/>
      <c r="AJ83" s="135"/>
      <c r="AK83" s="135"/>
      <c r="AL83" s="135"/>
      <c r="AM83" s="135"/>
    </row>
    <row r="84" spans="2:39" s="12" customFormat="1" ht="21">
      <c r="B84" s="136"/>
      <c r="C84" s="1"/>
      <c r="D84" s="1"/>
      <c r="E84" s="137"/>
      <c r="F84" s="138"/>
      <c r="G84" s="137"/>
      <c r="H84" s="138"/>
      <c r="I84" s="137"/>
      <c r="J84" s="138"/>
      <c r="K84" s="137"/>
      <c r="L84" s="138"/>
      <c r="M84" s="137"/>
      <c r="N84" s="138"/>
      <c r="O84" s="139"/>
      <c r="P84" s="138"/>
      <c r="Q84" s="139"/>
      <c r="R84" s="138"/>
      <c r="S84" s="139"/>
      <c r="T84" s="138"/>
      <c r="U84" s="137"/>
      <c r="V84" s="138"/>
      <c r="W84" s="137"/>
      <c r="X84" s="138"/>
      <c r="Y84" s="137"/>
      <c r="Z84" s="138"/>
      <c r="AA84" s="137"/>
      <c r="AB84" s="138"/>
      <c r="AC84" s="139"/>
      <c r="AD84" s="138"/>
      <c r="AE84" s="137"/>
      <c r="AF84" s="140"/>
      <c r="AG84" s="138"/>
      <c r="AH84" s="141"/>
      <c r="AI84" s="135"/>
      <c r="AJ84" s="135"/>
      <c r="AK84" s="135"/>
      <c r="AL84" s="135"/>
      <c r="AM84" s="135"/>
    </row>
    <row r="85" spans="2:39" s="12" customFormat="1" ht="21">
      <c r="B85" s="136"/>
      <c r="C85" s="1"/>
      <c r="D85" s="1"/>
      <c r="E85" s="137"/>
      <c r="F85" s="138"/>
      <c r="G85" s="137"/>
      <c r="H85" s="138"/>
      <c r="I85" s="137"/>
      <c r="J85" s="138"/>
      <c r="K85" s="137"/>
      <c r="L85" s="138"/>
      <c r="M85" s="137"/>
      <c r="N85" s="138"/>
      <c r="O85" s="139"/>
      <c r="P85" s="138"/>
      <c r="Q85" s="139"/>
      <c r="R85" s="138"/>
      <c r="S85" s="139"/>
      <c r="T85" s="138"/>
      <c r="U85" s="137"/>
      <c r="V85" s="138"/>
      <c r="W85" s="137"/>
      <c r="X85" s="138"/>
      <c r="Y85" s="137"/>
      <c r="Z85" s="138"/>
      <c r="AA85" s="137"/>
      <c r="AB85" s="138"/>
      <c r="AC85" s="139"/>
      <c r="AD85" s="138"/>
      <c r="AE85" s="137"/>
      <c r="AF85" s="140"/>
      <c r="AG85" s="138"/>
      <c r="AH85" s="141"/>
      <c r="AI85" s="135"/>
      <c r="AJ85" s="135"/>
      <c r="AK85" s="135"/>
      <c r="AL85" s="135"/>
      <c r="AM85" s="135"/>
    </row>
    <row r="86" spans="2:39" s="12" customFormat="1" ht="21">
      <c r="B86" s="136"/>
      <c r="C86" s="1"/>
      <c r="D86" s="1"/>
      <c r="E86" s="137"/>
      <c r="F86" s="138"/>
      <c r="G86" s="137"/>
      <c r="H86" s="138"/>
      <c r="I86" s="137"/>
      <c r="J86" s="138"/>
      <c r="K86" s="137"/>
      <c r="L86" s="138"/>
      <c r="M86" s="137"/>
      <c r="N86" s="138"/>
      <c r="O86" s="139"/>
      <c r="P86" s="138"/>
      <c r="Q86" s="139"/>
      <c r="R86" s="138"/>
      <c r="S86" s="139"/>
      <c r="T86" s="138"/>
      <c r="U86" s="137"/>
      <c r="V86" s="138"/>
      <c r="W86" s="137"/>
      <c r="X86" s="138"/>
      <c r="Y86" s="137"/>
      <c r="Z86" s="138"/>
      <c r="AA86" s="137"/>
      <c r="AB86" s="138"/>
      <c r="AC86" s="139"/>
      <c r="AD86" s="138"/>
      <c r="AE86" s="137"/>
      <c r="AF86" s="140"/>
      <c r="AG86" s="138"/>
      <c r="AH86" s="141"/>
      <c r="AI86" s="135"/>
      <c r="AJ86" s="135"/>
      <c r="AK86" s="135"/>
      <c r="AL86" s="135"/>
      <c r="AM86" s="135"/>
    </row>
    <row r="87" spans="2:39" s="12" customFormat="1" ht="21">
      <c r="B87" s="136"/>
      <c r="C87" s="1"/>
      <c r="D87" s="1"/>
      <c r="E87" s="137"/>
      <c r="F87" s="138"/>
      <c r="G87" s="137"/>
      <c r="H87" s="138"/>
      <c r="I87" s="137"/>
      <c r="J87" s="138"/>
      <c r="K87" s="137"/>
      <c r="L87" s="138"/>
      <c r="M87" s="137"/>
      <c r="N87" s="138"/>
      <c r="O87" s="139"/>
      <c r="P87" s="138"/>
      <c r="Q87" s="139"/>
      <c r="R87" s="138"/>
      <c r="S87" s="139"/>
      <c r="T87" s="138"/>
      <c r="U87" s="137"/>
      <c r="V87" s="138"/>
      <c r="W87" s="137"/>
      <c r="X87" s="138"/>
      <c r="Y87" s="137"/>
      <c r="Z87" s="138"/>
      <c r="AA87" s="137"/>
      <c r="AB87" s="138"/>
      <c r="AC87" s="139"/>
      <c r="AD87" s="138"/>
      <c r="AE87" s="137"/>
      <c r="AF87" s="140"/>
      <c r="AG87" s="138"/>
      <c r="AH87" s="141"/>
      <c r="AI87" s="135"/>
      <c r="AJ87" s="135"/>
      <c r="AK87" s="135"/>
      <c r="AL87" s="135"/>
      <c r="AM87" s="135"/>
    </row>
    <row r="88" spans="2:39" s="12" customFormat="1" ht="21">
      <c r="B88" s="136"/>
      <c r="C88" s="1"/>
      <c r="D88" s="1"/>
      <c r="E88" s="137"/>
      <c r="F88" s="138"/>
      <c r="G88" s="137"/>
      <c r="H88" s="138"/>
      <c r="I88" s="137"/>
      <c r="J88" s="138"/>
      <c r="K88" s="137"/>
      <c r="L88" s="138"/>
      <c r="M88" s="137"/>
      <c r="N88" s="138"/>
      <c r="O88" s="139"/>
      <c r="P88" s="138"/>
      <c r="Q88" s="139"/>
      <c r="R88" s="138"/>
      <c r="S88" s="139"/>
      <c r="T88" s="138"/>
      <c r="U88" s="137"/>
      <c r="V88" s="138"/>
      <c r="W88" s="137"/>
      <c r="X88" s="138"/>
      <c r="Y88" s="137"/>
      <c r="Z88" s="138"/>
      <c r="AA88" s="137"/>
      <c r="AB88" s="138"/>
      <c r="AC88" s="139"/>
      <c r="AD88" s="138"/>
      <c r="AE88" s="137"/>
      <c r="AF88" s="140"/>
      <c r="AG88" s="138"/>
      <c r="AH88" s="141"/>
      <c r="AI88" s="135"/>
      <c r="AJ88" s="135"/>
      <c r="AK88" s="135"/>
      <c r="AL88" s="135"/>
      <c r="AM88" s="135"/>
    </row>
    <row r="89" spans="2:39" s="12" customFormat="1" ht="21">
      <c r="B89" s="136"/>
      <c r="C89" s="1"/>
      <c r="D89" s="1"/>
      <c r="E89" s="137"/>
      <c r="F89" s="138"/>
      <c r="G89" s="137"/>
      <c r="H89" s="138"/>
      <c r="I89" s="137"/>
      <c r="J89" s="138"/>
      <c r="K89" s="137"/>
      <c r="L89" s="138"/>
      <c r="M89" s="137"/>
      <c r="N89" s="138"/>
      <c r="O89" s="139"/>
      <c r="P89" s="138"/>
      <c r="Q89" s="139"/>
      <c r="R89" s="138"/>
      <c r="S89" s="139"/>
      <c r="T89" s="138"/>
      <c r="U89" s="137"/>
      <c r="V89" s="138"/>
      <c r="W89" s="137"/>
      <c r="X89" s="138"/>
      <c r="Y89" s="137"/>
      <c r="Z89" s="138"/>
      <c r="AA89" s="137"/>
      <c r="AB89" s="138"/>
      <c r="AC89" s="139"/>
      <c r="AD89" s="138"/>
      <c r="AE89" s="137"/>
      <c r="AF89" s="140"/>
      <c r="AG89" s="138"/>
      <c r="AH89" s="141"/>
      <c r="AI89" s="135"/>
      <c r="AJ89" s="135"/>
      <c r="AK89" s="135"/>
      <c r="AL89" s="135"/>
      <c r="AM89" s="135"/>
    </row>
    <row r="90" spans="2:39" s="12" customFormat="1" ht="21">
      <c r="B90" s="136"/>
      <c r="C90" s="1"/>
      <c r="D90" s="1"/>
      <c r="E90" s="137"/>
      <c r="F90" s="138"/>
      <c r="G90" s="137"/>
      <c r="H90" s="138"/>
      <c r="I90" s="137"/>
      <c r="J90" s="138"/>
      <c r="K90" s="137"/>
      <c r="L90" s="138"/>
      <c r="M90" s="137"/>
      <c r="N90" s="138"/>
      <c r="O90" s="139"/>
      <c r="P90" s="138"/>
      <c r="Q90" s="139"/>
      <c r="R90" s="138"/>
      <c r="S90" s="139"/>
      <c r="T90" s="138"/>
      <c r="U90" s="137"/>
      <c r="V90" s="138"/>
      <c r="W90" s="137"/>
      <c r="X90" s="138"/>
      <c r="Y90" s="137"/>
      <c r="Z90" s="138"/>
      <c r="AA90" s="137"/>
      <c r="AB90" s="138"/>
      <c r="AC90" s="139"/>
      <c r="AD90" s="138"/>
      <c r="AE90" s="137"/>
      <c r="AF90" s="140"/>
      <c r="AG90" s="138"/>
      <c r="AH90" s="141"/>
      <c r="AI90" s="135"/>
      <c r="AJ90" s="135"/>
      <c r="AK90" s="135"/>
      <c r="AL90" s="135"/>
      <c r="AM90" s="135"/>
    </row>
    <row r="91" spans="2:39" s="12" customFormat="1" ht="21">
      <c r="B91" s="136"/>
      <c r="C91" s="1"/>
      <c r="D91" s="1"/>
      <c r="E91" s="137"/>
      <c r="F91" s="138"/>
      <c r="G91" s="137"/>
      <c r="H91" s="138"/>
      <c r="I91" s="137"/>
      <c r="J91" s="138"/>
      <c r="K91" s="137"/>
      <c r="L91" s="138"/>
      <c r="M91" s="137"/>
      <c r="N91" s="138"/>
      <c r="O91" s="139"/>
      <c r="P91" s="138"/>
      <c r="Q91" s="139"/>
      <c r="R91" s="138"/>
      <c r="S91" s="139"/>
      <c r="T91" s="138"/>
      <c r="U91" s="137"/>
      <c r="V91" s="138"/>
      <c r="W91" s="137"/>
      <c r="X91" s="138"/>
      <c r="Y91" s="137"/>
      <c r="Z91" s="138"/>
      <c r="AA91" s="137"/>
      <c r="AB91" s="138"/>
      <c r="AC91" s="139"/>
      <c r="AD91" s="138"/>
      <c r="AE91" s="137"/>
      <c r="AF91" s="140"/>
      <c r="AG91" s="138"/>
      <c r="AH91" s="141"/>
      <c r="AI91" s="135"/>
      <c r="AJ91" s="135"/>
      <c r="AK91" s="135"/>
      <c r="AL91" s="135"/>
      <c r="AM91" s="135"/>
    </row>
    <row r="92" spans="2:39" s="12" customFormat="1" ht="21">
      <c r="B92" s="136"/>
      <c r="C92" s="1"/>
      <c r="D92" s="1"/>
      <c r="E92" s="137"/>
      <c r="F92" s="138"/>
      <c r="G92" s="137"/>
      <c r="H92" s="138"/>
      <c r="I92" s="137"/>
      <c r="J92" s="138"/>
      <c r="K92" s="137"/>
      <c r="L92" s="138"/>
      <c r="M92" s="137"/>
      <c r="N92" s="138"/>
      <c r="O92" s="139"/>
      <c r="P92" s="138"/>
      <c r="Q92" s="139"/>
      <c r="R92" s="138"/>
      <c r="S92" s="139"/>
      <c r="T92" s="138"/>
      <c r="U92" s="137"/>
      <c r="V92" s="138"/>
      <c r="W92" s="137"/>
      <c r="X92" s="138"/>
      <c r="Y92" s="137"/>
      <c r="Z92" s="138"/>
      <c r="AA92" s="137"/>
      <c r="AB92" s="138"/>
      <c r="AC92" s="139"/>
      <c r="AD92" s="138"/>
      <c r="AE92" s="137"/>
      <c r="AF92" s="140"/>
      <c r="AG92" s="138"/>
      <c r="AH92" s="141"/>
      <c r="AI92" s="135"/>
      <c r="AJ92" s="135"/>
      <c r="AK92" s="135"/>
      <c r="AL92" s="135"/>
      <c r="AM92" s="135"/>
    </row>
    <row r="93" spans="2:39" s="12" customFormat="1" ht="21">
      <c r="B93" s="136"/>
      <c r="C93" s="1"/>
      <c r="D93" s="1"/>
      <c r="E93" s="137"/>
      <c r="F93" s="138"/>
      <c r="G93" s="137"/>
      <c r="H93" s="138"/>
      <c r="I93" s="137"/>
      <c r="J93" s="138"/>
      <c r="K93" s="137"/>
      <c r="L93" s="138"/>
      <c r="M93" s="137"/>
      <c r="N93" s="138"/>
      <c r="O93" s="139"/>
      <c r="P93" s="138"/>
      <c r="Q93" s="139"/>
      <c r="R93" s="138"/>
      <c r="S93" s="139"/>
      <c r="T93" s="138"/>
      <c r="U93" s="137"/>
      <c r="V93" s="138"/>
      <c r="W93" s="137"/>
      <c r="X93" s="138"/>
      <c r="Y93" s="137"/>
      <c r="Z93" s="138"/>
      <c r="AA93" s="137"/>
      <c r="AB93" s="138"/>
      <c r="AC93" s="139"/>
      <c r="AD93" s="138"/>
      <c r="AE93" s="137"/>
      <c r="AF93" s="140"/>
      <c r="AG93" s="138"/>
      <c r="AH93" s="141"/>
      <c r="AI93" s="135"/>
      <c r="AJ93" s="135"/>
      <c r="AK93" s="135"/>
      <c r="AL93" s="135"/>
      <c r="AM93" s="135"/>
    </row>
    <row r="94" spans="2:39" s="12" customFormat="1" ht="21">
      <c r="B94" s="136"/>
      <c r="C94" s="1"/>
      <c r="D94" s="1"/>
      <c r="E94" s="137"/>
      <c r="F94" s="138"/>
      <c r="G94" s="137"/>
      <c r="H94" s="138"/>
      <c r="I94" s="137"/>
      <c r="J94" s="138"/>
      <c r="K94" s="137"/>
      <c r="L94" s="138"/>
      <c r="M94" s="137"/>
      <c r="N94" s="138"/>
      <c r="O94" s="139"/>
      <c r="P94" s="138"/>
      <c r="Q94" s="139"/>
      <c r="R94" s="138"/>
      <c r="S94" s="139"/>
      <c r="T94" s="138"/>
      <c r="U94" s="137"/>
      <c r="V94" s="138"/>
      <c r="W94" s="137"/>
      <c r="X94" s="138"/>
      <c r="Y94" s="137"/>
      <c r="Z94" s="138"/>
      <c r="AA94" s="137"/>
      <c r="AB94" s="138"/>
      <c r="AC94" s="139"/>
      <c r="AD94" s="138"/>
      <c r="AE94" s="137"/>
      <c r="AF94" s="140"/>
      <c r="AG94" s="138"/>
      <c r="AH94" s="141"/>
      <c r="AI94" s="135"/>
      <c r="AJ94" s="135"/>
      <c r="AK94" s="135"/>
      <c r="AL94" s="135"/>
      <c r="AM94" s="135"/>
    </row>
    <row r="95" spans="2:39" s="12" customFormat="1" ht="21">
      <c r="B95" s="136"/>
      <c r="C95" s="1"/>
      <c r="D95" s="1"/>
      <c r="E95" s="137"/>
      <c r="F95" s="138"/>
      <c r="G95" s="137"/>
      <c r="H95" s="138"/>
      <c r="I95" s="137"/>
      <c r="J95" s="138"/>
      <c r="K95" s="137"/>
      <c r="L95" s="138"/>
      <c r="M95" s="137"/>
      <c r="N95" s="138"/>
      <c r="O95" s="139"/>
      <c r="P95" s="138"/>
      <c r="Q95" s="139"/>
      <c r="R95" s="138"/>
      <c r="S95" s="139"/>
      <c r="T95" s="138"/>
      <c r="U95" s="137"/>
      <c r="V95" s="138"/>
      <c r="W95" s="137"/>
      <c r="X95" s="138"/>
      <c r="Y95" s="137"/>
      <c r="Z95" s="138"/>
      <c r="AA95" s="137"/>
      <c r="AB95" s="138"/>
      <c r="AC95" s="139"/>
      <c r="AD95" s="138"/>
      <c r="AE95" s="137"/>
      <c r="AF95" s="140"/>
      <c r="AG95" s="138"/>
      <c r="AH95" s="141"/>
      <c r="AI95" s="135"/>
      <c r="AJ95" s="135"/>
      <c r="AK95" s="135"/>
      <c r="AL95" s="135"/>
      <c r="AM95" s="135"/>
    </row>
    <row r="96" spans="2:39" ht="13.5" customHeight="1"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32"/>
      <c r="AJ96" s="132"/>
      <c r="AK96" s="132"/>
      <c r="AL96" s="132"/>
      <c r="AM96" s="132"/>
    </row>
    <row r="98" spans="3:17" ht="21"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5"/>
      <c r="P98" s="35"/>
      <c r="Q98" s="35"/>
    </row>
    <row r="99" spans="3:17" ht="21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5"/>
      <c r="N99" s="35"/>
      <c r="O99" s="35"/>
      <c r="P99" s="35"/>
      <c r="Q99" s="35"/>
    </row>
    <row r="100" spans="3:25" ht="21"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142"/>
      <c r="N100" s="112"/>
      <c r="O100" s="112"/>
      <c r="P100" s="112"/>
      <c r="Q100" s="35"/>
      <c r="T100" s="64"/>
      <c r="U100" s="37"/>
      <c r="V100" s="37"/>
      <c r="W100" s="37"/>
      <c r="X100" s="37"/>
      <c r="Y100" s="37"/>
    </row>
    <row r="101" spans="4:25" ht="21">
      <c r="D101" s="35"/>
      <c r="M101" s="35"/>
      <c r="N101" s="35"/>
      <c r="O101" s="35"/>
      <c r="P101" s="35"/>
      <c r="Q101" s="35"/>
      <c r="T101" s="37"/>
      <c r="U101" s="64"/>
      <c r="V101" s="37"/>
      <c r="W101" s="37"/>
      <c r="X101" s="37"/>
      <c r="Y101" s="37"/>
    </row>
    <row r="102" spans="4:17" ht="21">
      <c r="D102" s="35"/>
      <c r="M102" s="35"/>
      <c r="N102" s="35"/>
      <c r="O102" s="35"/>
      <c r="P102" s="35"/>
      <c r="Q102" s="35"/>
    </row>
    <row r="103" spans="4:21" ht="21">
      <c r="D103" s="34"/>
      <c r="U103" s="35"/>
    </row>
    <row r="104" ht="21">
      <c r="D104" s="34"/>
    </row>
    <row r="105" ht="21">
      <c r="D105" s="34"/>
    </row>
    <row r="106" ht="21">
      <c r="D106" s="34"/>
    </row>
    <row r="107" ht="21">
      <c r="D107" s="34"/>
    </row>
    <row r="108" ht="21">
      <c r="E108" s="35"/>
    </row>
    <row r="109" ht="3.75" customHeight="1"/>
  </sheetData>
  <sheetProtection password="880B" sheet="1" formatCells="0" formatColumns="0" formatRows="0" insertColumns="0" insertRows="0" insertHyperlinks="0" deleteColumns="0" deleteRows="0" sort="0" autoFilter="0" pivotTables="0"/>
  <mergeCells count="4">
    <mergeCell ref="E9:P9"/>
    <mergeCell ref="Q9:T9"/>
    <mergeCell ref="U9:AD9"/>
    <mergeCell ref="AE9:AG9"/>
  </mergeCells>
  <printOptions horizontalCentered="1" verticalCentered="1"/>
  <pageMargins left="0.1968503937007874" right="0.7874015748031497" top="0.1968503937007874" bottom="0.1968503937007874" header="0.11811023622047245" footer="0.1968503937007874"/>
  <pageSetup fitToHeight="1" fitToWidth="1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M73"/>
  <sheetViews>
    <sheetView view="pageBreakPreview" zoomScale="60" zoomScaleNormal="75" zoomScalePageLayoutView="0" workbookViewId="0" topLeftCell="A10">
      <selection activeCell="C43" sqref="C43"/>
    </sheetView>
  </sheetViews>
  <sheetFormatPr defaultColWidth="11.421875" defaultRowHeight="12.75"/>
  <cols>
    <col min="1" max="1" width="4.57421875" style="13" customWidth="1"/>
    <col min="2" max="2" width="5.140625" style="13" customWidth="1"/>
    <col min="3" max="3" width="28.421875" style="13" customWidth="1"/>
    <col min="4" max="4" width="20.140625" style="13" customWidth="1"/>
    <col min="5" max="5" width="10.421875" style="13" customWidth="1"/>
    <col min="6" max="6" width="5.7109375" style="13" customWidth="1"/>
    <col min="7" max="7" width="9.00390625" style="13" customWidth="1"/>
    <col min="8" max="8" width="5.00390625" style="13" customWidth="1"/>
    <col min="9" max="9" width="8.28125" style="13" customWidth="1"/>
    <col min="10" max="10" width="4.140625" style="13" customWidth="1"/>
    <col min="11" max="11" width="8.8515625" style="13" customWidth="1"/>
    <col min="12" max="12" width="4.57421875" style="13" customWidth="1"/>
    <col min="13" max="13" width="9.421875" style="13" customWidth="1"/>
    <col min="14" max="14" width="5.421875" style="13" customWidth="1"/>
    <col min="15" max="15" width="9.00390625" style="13" customWidth="1"/>
    <col min="16" max="16" width="5.421875" style="13" customWidth="1"/>
    <col min="17" max="17" width="10.421875" style="13" customWidth="1"/>
    <col min="18" max="18" width="5.00390625" style="13" customWidth="1"/>
    <col min="19" max="19" width="10.7109375" style="13" customWidth="1"/>
    <col min="20" max="20" width="5.7109375" style="13" customWidth="1"/>
    <col min="21" max="21" width="9.140625" style="13" customWidth="1"/>
    <col min="22" max="22" width="4.8515625" style="13" customWidth="1"/>
    <col min="23" max="23" width="9.8515625" style="13" customWidth="1"/>
    <col min="24" max="24" width="4.140625" style="13" customWidth="1"/>
    <col min="25" max="25" width="10.28125" style="13" customWidth="1"/>
    <col min="26" max="26" width="5.421875" style="13" customWidth="1"/>
    <col min="27" max="27" width="9.8515625" style="13" customWidth="1"/>
    <col min="28" max="28" width="5.140625" style="13" customWidth="1"/>
    <col min="29" max="29" width="9.421875" style="13" customWidth="1"/>
    <col min="30" max="30" width="5.140625" style="13" customWidth="1"/>
    <col min="31" max="31" width="9.57421875" style="13" customWidth="1"/>
    <col min="32" max="32" width="11.7109375" style="13" customWidth="1"/>
    <col min="33" max="33" width="6.57421875" style="13" customWidth="1"/>
    <col min="34" max="34" width="13.421875" style="13" customWidth="1"/>
    <col min="35" max="35" width="2.140625" style="13" customWidth="1"/>
    <col min="36" max="36" width="11.421875" style="13" customWidth="1"/>
    <col min="37" max="37" width="7.28125" style="13" customWidth="1"/>
    <col min="38" max="38" width="8.28125" style="13" customWidth="1"/>
    <col min="39" max="39" width="6.421875" style="13" customWidth="1"/>
    <col min="40" max="16384" width="11.421875" style="13" customWidth="1"/>
  </cols>
  <sheetData>
    <row r="1" spans="2:11" ht="18">
      <c r="B1" s="14" t="s">
        <v>0</v>
      </c>
      <c r="C1" s="15"/>
      <c r="D1" s="15"/>
      <c r="E1" s="15"/>
      <c r="F1" s="15"/>
      <c r="G1" s="15"/>
      <c r="H1" s="15"/>
      <c r="I1" s="15"/>
      <c r="J1" s="40"/>
      <c r="K1" s="100"/>
    </row>
    <row r="2" spans="2:11" ht="18">
      <c r="B2" s="14" t="s">
        <v>1</v>
      </c>
      <c r="C2" s="15"/>
      <c r="D2" s="15"/>
      <c r="E2" s="15"/>
      <c r="F2" s="15"/>
      <c r="G2" s="15"/>
      <c r="H2" s="15"/>
      <c r="I2" s="15"/>
      <c r="J2" s="15"/>
      <c r="K2" s="100"/>
    </row>
    <row r="3" spans="2:11" ht="18">
      <c r="B3" s="14" t="s">
        <v>2</v>
      </c>
      <c r="C3" s="15"/>
      <c r="D3" s="15"/>
      <c r="E3" s="15"/>
      <c r="F3" s="15"/>
      <c r="G3" s="15"/>
      <c r="H3" s="15"/>
      <c r="I3" s="15"/>
      <c r="J3" s="15"/>
      <c r="K3" s="100"/>
    </row>
    <row r="4" spans="2:11" ht="18">
      <c r="B4" s="16"/>
      <c r="C4" s="16"/>
      <c r="D4" s="16"/>
      <c r="E4" s="16"/>
      <c r="F4" s="16"/>
      <c r="G4" s="16"/>
      <c r="H4" s="16"/>
      <c r="I4" s="16"/>
      <c r="J4" s="16"/>
      <c r="K4" s="100"/>
    </row>
    <row r="5" spans="2:38" ht="18">
      <c r="B5" s="16"/>
      <c r="C5" s="16"/>
      <c r="D5" s="14" t="s">
        <v>502</v>
      </c>
      <c r="E5" s="14"/>
      <c r="F5" s="14"/>
      <c r="G5" s="16"/>
      <c r="H5" s="16"/>
      <c r="I5" s="16"/>
      <c r="J5" s="16"/>
      <c r="K5" s="100"/>
      <c r="AG5" s="12"/>
      <c r="AI5" s="127"/>
      <c r="AJ5" s="128"/>
      <c r="AK5" s="129"/>
      <c r="AL5" s="130"/>
    </row>
    <row r="6" spans="2:38" ht="18">
      <c r="B6" s="16"/>
      <c r="C6" s="16"/>
      <c r="D6" s="14" t="s">
        <v>477</v>
      </c>
      <c r="E6" s="14"/>
      <c r="F6" s="16"/>
      <c r="G6" s="16"/>
      <c r="H6" s="16"/>
      <c r="I6" s="16"/>
      <c r="J6" s="16"/>
      <c r="K6" s="100"/>
      <c r="AI6" s="127"/>
      <c r="AJ6" s="128"/>
      <c r="AK6" s="129"/>
      <c r="AL6" s="130"/>
    </row>
    <row r="7" spans="2:38" ht="18">
      <c r="B7" s="16"/>
      <c r="C7" s="16"/>
      <c r="D7" s="14" t="s">
        <v>107</v>
      </c>
      <c r="E7" s="14"/>
      <c r="F7" s="16"/>
      <c r="G7" s="16"/>
      <c r="H7" s="16"/>
      <c r="I7" s="16"/>
      <c r="J7" s="16"/>
      <c r="K7" s="100"/>
      <c r="AL7" s="130"/>
    </row>
    <row r="8" spans="2:38" ht="18" thickBot="1">
      <c r="B8" s="16"/>
      <c r="C8" s="16"/>
      <c r="D8" s="14"/>
      <c r="E8" s="14"/>
      <c r="F8" s="16"/>
      <c r="G8" s="16"/>
      <c r="H8" s="16"/>
      <c r="I8" s="16"/>
      <c r="J8" s="16"/>
      <c r="K8" s="100"/>
      <c r="AL8" s="130"/>
    </row>
    <row r="9" spans="5:33" ht="25.5" customHeight="1" thickBot="1">
      <c r="E9" s="641" t="s">
        <v>41</v>
      </c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3"/>
      <c r="Q9" s="644" t="s">
        <v>44</v>
      </c>
      <c r="R9" s="645"/>
      <c r="S9" s="645"/>
      <c r="T9" s="646"/>
      <c r="U9" s="641" t="s">
        <v>45</v>
      </c>
      <c r="V9" s="642"/>
      <c r="W9" s="642"/>
      <c r="X9" s="642"/>
      <c r="Y9" s="642"/>
      <c r="Z9" s="642"/>
      <c r="AA9" s="642"/>
      <c r="AB9" s="642"/>
      <c r="AC9" s="642"/>
      <c r="AD9" s="643"/>
      <c r="AE9" s="641" t="s">
        <v>36</v>
      </c>
      <c r="AF9" s="642"/>
      <c r="AG9" s="643"/>
    </row>
    <row r="10" spans="2:39" ht="273.75" customHeight="1" thickBot="1">
      <c r="B10" s="18" t="s">
        <v>4</v>
      </c>
      <c r="C10" s="19" t="s">
        <v>162</v>
      </c>
      <c r="D10" s="74" t="s">
        <v>163</v>
      </c>
      <c r="E10" s="372" t="s">
        <v>57</v>
      </c>
      <c r="F10" s="373" t="s">
        <v>63</v>
      </c>
      <c r="G10" s="373" t="s">
        <v>64</v>
      </c>
      <c r="H10" s="373" t="s">
        <v>63</v>
      </c>
      <c r="I10" s="313" t="s">
        <v>65</v>
      </c>
      <c r="J10" s="313" t="s">
        <v>7</v>
      </c>
      <c r="K10" s="370" t="s">
        <v>66</v>
      </c>
      <c r="L10" s="373" t="s">
        <v>7</v>
      </c>
      <c r="M10" s="370" t="s">
        <v>60</v>
      </c>
      <c r="N10" s="371" t="s">
        <v>30</v>
      </c>
      <c r="O10" s="316" t="s">
        <v>31</v>
      </c>
      <c r="P10" s="317" t="s">
        <v>91</v>
      </c>
      <c r="Q10" s="372" t="s">
        <v>67</v>
      </c>
      <c r="R10" s="374" t="s">
        <v>100</v>
      </c>
      <c r="S10" s="415" t="s">
        <v>35</v>
      </c>
      <c r="T10" s="416" t="s">
        <v>92</v>
      </c>
      <c r="U10" s="372" t="s">
        <v>68</v>
      </c>
      <c r="V10" s="373" t="s">
        <v>100</v>
      </c>
      <c r="W10" s="313" t="s">
        <v>28</v>
      </c>
      <c r="X10" s="313" t="s">
        <v>100</v>
      </c>
      <c r="Y10" s="370" t="s">
        <v>113</v>
      </c>
      <c r="Z10" s="373" t="s">
        <v>100</v>
      </c>
      <c r="AA10" s="370" t="s">
        <v>71</v>
      </c>
      <c r="AB10" s="374" t="s">
        <v>100</v>
      </c>
      <c r="AC10" s="319" t="s">
        <v>34</v>
      </c>
      <c r="AD10" s="320" t="s">
        <v>93</v>
      </c>
      <c r="AE10" s="321" t="s">
        <v>5</v>
      </c>
      <c r="AF10" s="322" t="s">
        <v>90</v>
      </c>
      <c r="AG10" s="322" t="s">
        <v>6</v>
      </c>
      <c r="AH10" s="131"/>
      <c r="AJ10" s="132"/>
      <c r="AK10" s="132"/>
      <c r="AL10" s="132"/>
      <c r="AM10" s="132"/>
    </row>
    <row r="11" spans="2:39" ht="21">
      <c r="B11" s="21">
        <v>1</v>
      </c>
      <c r="C11" s="323" t="s">
        <v>414</v>
      </c>
      <c r="D11" s="326" t="s">
        <v>8</v>
      </c>
      <c r="E11" s="274">
        <v>24.369999999999997</v>
      </c>
      <c r="F11" s="228">
        <v>0</v>
      </c>
      <c r="G11" s="25">
        <v>33.33</v>
      </c>
      <c r="H11" s="24">
        <v>5</v>
      </c>
      <c r="I11" s="227">
        <v>2</v>
      </c>
      <c r="J11" s="228">
        <v>0</v>
      </c>
      <c r="K11" s="227">
        <v>15.333333333333334</v>
      </c>
      <c r="L11" s="228">
        <v>0</v>
      </c>
      <c r="M11" s="25">
        <v>22.16</v>
      </c>
      <c r="N11" s="26">
        <v>4</v>
      </c>
      <c r="O11" s="206">
        <f aca="true" t="shared" si="0" ref="O11:O22">((E11+G11+I11+K11+M11)/11)*3</f>
        <v>26.507272727272728</v>
      </c>
      <c r="P11" s="207">
        <f>N11+L11+J11+H11+F11</f>
        <v>9</v>
      </c>
      <c r="Q11" s="417">
        <v>10.5</v>
      </c>
      <c r="R11" s="418">
        <v>2</v>
      </c>
      <c r="S11" s="368">
        <f aca="true" t="shared" si="1" ref="S11:S22">Q11</f>
        <v>10.5</v>
      </c>
      <c r="T11" s="66">
        <f aca="true" t="shared" si="2" ref="T11:T22">R11</f>
        <v>2</v>
      </c>
      <c r="U11" s="27">
        <v>10</v>
      </c>
      <c r="V11" s="24">
        <v>2</v>
      </c>
      <c r="W11" s="145">
        <v>15.5</v>
      </c>
      <c r="X11" s="24">
        <v>2</v>
      </c>
      <c r="Y11" s="25">
        <v>15</v>
      </c>
      <c r="Z11" s="24">
        <v>2</v>
      </c>
      <c r="AA11" s="25">
        <v>14.5</v>
      </c>
      <c r="AB11" s="26">
        <v>2</v>
      </c>
      <c r="AC11" s="368">
        <f aca="true" t="shared" si="3" ref="AC11:AC22">((AA11+W11+U11+Y11)/4)*2</f>
        <v>27.5</v>
      </c>
      <c r="AD11" s="66">
        <f>V11+X11+Z11+AB11</f>
        <v>8</v>
      </c>
      <c r="AE11" s="369">
        <f aca="true" t="shared" si="4" ref="AE11:AE22">O11+S11+AC11</f>
        <v>64.50727272727272</v>
      </c>
      <c r="AF11" s="422">
        <f aca="true" t="shared" si="5" ref="AF11:AF22">SUM(AE11/6)</f>
        <v>10.75121212121212</v>
      </c>
      <c r="AG11" s="423">
        <v>30</v>
      </c>
      <c r="AH11" s="421" t="s">
        <v>164</v>
      </c>
      <c r="AI11" s="133"/>
      <c r="AJ11" s="132"/>
      <c r="AK11" s="132"/>
      <c r="AL11" s="132"/>
      <c r="AM11" s="132"/>
    </row>
    <row r="12" spans="2:39" ht="21">
      <c r="B12" s="4">
        <v>2</v>
      </c>
      <c r="C12" s="324" t="s">
        <v>423</v>
      </c>
      <c r="D12" s="327" t="s">
        <v>424</v>
      </c>
      <c r="E12" s="216">
        <v>18.75</v>
      </c>
      <c r="F12" s="217">
        <v>0</v>
      </c>
      <c r="G12" s="220">
        <v>23.66</v>
      </c>
      <c r="H12" s="217">
        <v>0</v>
      </c>
      <c r="I12" s="220">
        <v>3.5</v>
      </c>
      <c r="J12" s="217">
        <v>0</v>
      </c>
      <c r="K12" s="220">
        <v>14.553333333333333</v>
      </c>
      <c r="L12" s="217">
        <v>0</v>
      </c>
      <c r="M12" s="220">
        <v>16.1</v>
      </c>
      <c r="N12" s="222">
        <v>0</v>
      </c>
      <c r="O12" s="69">
        <f t="shared" si="0"/>
        <v>20.88090909090909</v>
      </c>
      <c r="P12" s="70">
        <f>N12+L12+J12+H12+F12</f>
        <v>0</v>
      </c>
      <c r="Q12" s="419">
        <v>2</v>
      </c>
      <c r="R12" s="378">
        <v>0</v>
      </c>
      <c r="S12" s="69">
        <f t="shared" si="1"/>
        <v>2</v>
      </c>
      <c r="T12" s="70">
        <f t="shared" si="2"/>
        <v>0</v>
      </c>
      <c r="U12" s="10">
        <v>13</v>
      </c>
      <c r="V12" s="7">
        <v>2</v>
      </c>
      <c r="W12" s="225">
        <v>6</v>
      </c>
      <c r="X12" s="217">
        <v>0</v>
      </c>
      <c r="Y12" s="8">
        <v>12.33</v>
      </c>
      <c r="Z12" s="7">
        <v>2</v>
      </c>
      <c r="AA12" s="220">
        <v>6</v>
      </c>
      <c r="AB12" s="222">
        <v>0</v>
      </c>
      <c r="AC12" s="69">
        <f t="shared" si="3"/>
        <v>18.665</v>
      </c>
      <c r="AD12" s="70">
        <f>V12+X12+Z12+AB12</f>
        <v>4</v>
      </c>
      <c r="AE12" s="331">
        <f t="shared" si="4"/>
        <v>41.54590909090909</v>
      </c>
      <c r="AF12" s="329">
        <f t="shared" si="5"/>
        <v>6.924318181818182</v>
      </c>
      <c r="AG12" s="333">
        <f>P12+R12+AD12</f>
        <v>4</v>
      </c>
      <c r="AH12" s="89" t="s">
        <v>165</v>
      </c>
      <c r="AI12" s="133"/>
      <c r="AJ12" s="132"/>
      <c r="AK12" s="132"/>
      <c r="AL12" s="132"/>
      <c r="AM12" s="132"/>
    </row>
    <row r="13" spans="2:39" ht="21">
      <c r="B13" s="4">
        <v>3</v>
      </c>
      <c r="C13" s="324" t="s">
        <v>425</v>
      </c>
      <c r="D13" s="327" t="s">
        <v>426</v>
      </c>
      <c r="E13" s="216">
        <v>26.810000000000002</v>
      </c>
      <c r="F13" s="217">
        <v>0</v>
      </c>
      <c r="G13" s="220">
        <v>24.83</v>
      </c>
      <c r="H13" s="217">
        <v>0</v>
      </c>
      <c r="I13" s="220">
        <v>4</v>
      </c>
      <c r="J13" s="217">
        <v>0</v>
      </c>
      <c r="K13" s="377">
        <v>18.773333333333333</v>
      </c>
      <c r="L13" s="431">
        <v>0</v>
      </c>
      <c r="M13" s="377">
        <v>19.08</v>
      </c>
      <c r="N13" s="378">
        <v>0</v>
      </c>
      <c r="O13" s="69">
        <f t="shared" si="0"/>
        <v>25.498181818181813</v>
      </c>
      <c r="P13" s="70">
        <f>N13+L13+J13+H13+F13</f>
        <v>0</v>
      </c>
      <c r="Q13" s="224">
        <v>7.5</v>
      </c>
      <c r="R13" s="222">
        <v>0</v>
      </c>
      <c r="S13" s="69">
        <f t="shared" si="1"/>
        <v>7.5</v>
      </c>
      <c r="T13" s="70">
        <f t="shared" si="2"/>
        <v>0</v>
      </c>
      <c r="U13" s="10">
        <v>12</v>
      </c>
      <c r="V13" s="7">
        <v>2</v>
      </c>
      <c r="W13" s="134">
        <v>12.5</v>
      </c>
      <c r="X13" s="7">
        <v>2</v>
      </c>
      <c r="Y13" s="375">
        <v>15.25</v>
      </c>
      <c r="Z13" s="430">
        <v>2</v>
      </c>
      <c r="AA13" s="8">
        <v>15.5</v>
      </c>
      <c r="AB13" s="9">
        <v>2</v>
      </c>
      <c r="AC13" s="67">
        <f t="shared" si="3"/>
        <v>27.625</v>
      </c>
      <c r="AD13" s="68">
        <v>8</v>
      </c>
      <c r="AE13" s="331">
        <f t="shared" si="4"/>
        <v>60.62318181818181</v>
      </c>
      <c r="AF13" s="424">
        <f t="shared" si="5"/>
        <v>10.103863636363636</v>
      </c>
      <c r="AG13" s="425">
        <v>30</v>
      </c>
      <c r="AH13" s="426" t="s">
        <v>164</v>
      </c>
      <c r="AI13" s="133"/>
      <c r="AJ13" s="132"/>
      <c r="AK13" s="132"/>
      <c r="AL13" s="132"/>
      <c r="AM13" s="132"/>
    </row>
    <row r="14" spans="2:39" ht="21">
      <c r="B14" s="4">
        <v>4</v>
      </c>
      <c r="C14" s="324" t="s">
        <v>431</v>
      </c>
      <c r="D14" s="327" t="s">
        <v>181</v>
      </c>
      <c r="E14" s="436">
        <v>30.619999999999997</v>
      </c>
      <c r="F14" s="430">
        <v>5</v>
      </c>
      <c r="G14" s="377">
        <v>26</v>
      </c>
      <c r="H14" s="431">
        <v>0</v>
      </c>
      <c r="I14" s="220">
        <v>4.625</v>
      </c>
      <c r="J14" s="217">
        <v>0</v>
      </c>
      <c r="K14" s="375">
        <v>22</v>
      </c>
      <c r="L14" s="430">
        <v>3</v>
      </c>
      <c r="M14" s="377">
        <v>16.26</v>
      </c>
      <c r="N14" s="378">
        <v>0</v>
      </c>
      <c r="O14" s="69">
        <f t="shared" si="0"/>
        <v>27.137727272727275</v>
      </c>
      <c r="P14" s="70">
        <f>N14+L14+J14+H14+F14</f>
        <v>8</v>
      </c>
      <c r="Q14" s="224">
        <v>3</v>
      </c>
      <c r="R14" s="222">
        <v>0</v>
      </c>
      <c r="S14" s="69">
        <f t="shared" si="1"/>
        <v>3</v>
      </c>
      <c r="T14" s="70">
        <f t="shared" si="2"/>
        <v>0</v>
      </c>
      <c r="U14" s="10">
        <v>10.5</v>
      </c>
      <c r="V14" s="7">
        <v>2</v>
      </c>
      <c r="W14" s="134">
        <v>10</v>
      </c>
      <c r="X14" s="7">
        <v>2</v>
      </c>
      <c r="Y14" s="8">
        <v>15.25</v>
      </c>
      <c r="Z14" s="7">
        <v>2</v>
      </c>
      <c r="AA14" s="375">
        <v>12.5</v>
      </c>
      <c r="AB14" s="376">
        <v>2</v>
      </c>
      <c r="AC14" s="67">
        <f t="shared" si="3"/>
        <v>24.125</v>
      </c>
      <c r="AD14" s="68">
        <v>8</v>
      </c>
      <c r="AE14" s="331">
        <f t="shared" si="4"/>
        <v>54.262727272727275</v>
      </c>
      <c r="AF14" s="329">
        <f t="shared" si="5"/>
        <v>9.04378787878788</v>
      </c>
      <c r="AG14" s="333">
        <f>P14+R14+AD14</f>
        <v>16</v>
      </c>
      <c r="AH14" s="89" t="s">
        <v>165</v>
      </c>
      <c r="AI14" s="133"/>
      <c r="AJ14" s="132"/>
      <c r="AK14" s="132"/>
      <c r="AL14" s="132"/>
      <c r="AM14" s="132"/>
    </row>
    <row r="15" spans="2:39" ht="21">
      <c r="B15" s="4">
        <v>5</v>
      </c>
      <c r="C15" s="324" t="s">
        <v>434</v>
      </c>
      <c r="D15" s="327" t="s">
        <v>131</v>
      </c>
      <c r="E15" s="216">
        <v>19.310000000000002</v>
      </c>
      <c r="F15" s="217">
        <v>0</v>
      </c>
      <c r="G15" s="375">
        <v>42</v>
      </c>
      <c r="H15" s="430">
        <v>5</v>
      </c>
      <c r="I15" s="220">
        <v>3.5</v>
      </c>
      <c r="J15" s="217">
        <v>0</v>
      </c>
      <c r="K15" s="220">
        <v>18.886666666666667</v>
      </c>
      <c r="L15" s="217">
        <v>0</v>
      </c>
      <c r="M15" s="375">
        <v>23.08</v>
      </c>
      <c r="N15" s="376">
        <v>4</v>
      </c>
      <c r="O15" s="69">
        <f t="shared" si="0"/>
        <v>29.12090909090909</v>
      </c>
      <c r="P15" s="70">
        <f>N15+L15+J15+H15+F15</f>
        <v>9</v>
      </c>
      <c r="Q15" s="420">
        <v>12.5</v>
      </c>
      <c r="R15" s="376">
        <v>2</v>
      </c>
      <c r="S15" s="67">
        <f t="shared" si="1"/>
        <v>12.5</v>
      </c>
      <c r="T15" s="68">
        <f t="shared" si="2"/>
        <v>2</v>
      </c>
      <c r="U15" s="10">
        <v>15.5</v>
      </c>
      <c r="V15" s="7">
        <v>2</v>
      </c>
      <c r="W15" s="134">
        <v>16.5</v>
      </c>
      <c r="X15" s="7">
        <v>2</v>
      </c>
      <c r="Y15" s="8">
        <v>10.33</v>
      </c>
      <c r="Z15" s="7">
        <v>2</v>
      </c>
      <c r="AA15" s="8">
        <v>18</v>
      </c>
      <c r="AB15" s="9">
        <v>2</v>
      </c>
      <c r="AC15" s="67">
        <f t="shared" si="3"/>
        <v>30.165</v>
      </c>
      <c r="AD15" s="68">
        <f>V15+X15+Z15+AB15</f>
        <v>8</v>
      </c>
      <c r="AE15" s="331">
        <f t="shared" si="4"/>
        <v>71.78590909090909</v>
      </c>
      <c r="AF15" s="424">
        <f t="shared" si="5"/>
        <v>11.96431818181818</v>
      </c>
      <c r="AG15" s="425">
        <v>30</v>
      </c>
      <c r="AH15" s="426" t="s">
        <v>164</v>
      </c>
      <c r="AI15" s="133"/>
      <c r="AJ15" s="132"/>
      <c r="AK15" s="132"/>
      <c r="AL15" s="132"/>
      <c r="AM15" s="132"/>
    </row>
    <row r="16" spans="2:39" ht="21">
      <c r="B16" s="4">
        <v>6</v>
      </c>
      <c r="C16" s="324" t="s">
        <v>435</v>
      </c>
      <c r="D16" s="327" t="s">
        <v>135</v>
      </c>
      <c r="E16" s="6">
        <v>34.75</v>
      </c>
      <c r="F16" s="7">
        <v>5</v>
      </c>
      <c r="G16" s="220">
        <v>26.160000000000004</v>
      </c>
      <c r="H16" s="217">
        <v>0</v>
      </c>
      <c r="I16" s="220">
        <v>5.5</v>
      </c>
      <c r="J16" s="217">
        <v>0</v>
      </c>
      <c r="K16" s="8">
        <v>21.77333333333333</v>
      </c>
      <c r="L16" s="7">
        <v>3</v>
      </c>
      <c r="M16" s="8">
        <v>22.72</v>
      </c>
      <c r="N16" s="9">
        <v>4</v>
      </c>
      <c r="O16" s="67">
        <f t="shared" si="0"/>
        <v>30.246363636363633</v>
      </c>
      <c r="P16" s="68">
        <v>20</v>
      </c>
      <c r="Q16" s="419">
        <v>4.5</v>
      </c>
      <c r="R16" s="378">
        <v>0</v>
      </c>
      <c r="S16" s="69">
        <f t="shared" si="1"/>
        <v>4.5</v>
      </c>
      <c r="T16" s="70">
        <f t="shared" si="2"/>
        <v>0</v>
      </c>
      <c r="U16" s="10">
        <v>17</v>
      </c>
      <c r="V16" s="7">
        <v>2</v>
      </c>
      <c r="W16" s="134">
        <v>16.5</v>
      </c>
      <c r="X16" s="7">
        <v>2</v>
      </c>
      <c r="Y16" s="8">
        <v>10.5</v>
      </c>
      <c r="Z16" s="7">
        <v>2</v>
      </c>
      <c r="AA16" s="8">
        <v>10</v>
      </c>
      <c r="AB16" s="9">
        <v>2</v>
      </c>
      <c r="AC16" s="67">
        <f t="shared" si="3"/>
        <v>27</v>
      </c>
      <c r="AD16" s="68">
        <f>V16+X16+Z16+AB16</f>
        <v>8</v>
      </c>
      <c r="AE16" s="331">
        <f t="shared" si="4"/>
        <v>61.74636363636363</v>
      </c>
      <c r="AF16" s="424">
        <f t="shared" si="5"/>
        <v>10.291060606060606</v>
      </c>
      <c r="AG16" s="425">
        <v>30</v>
      </c>
      <c r="AH16" s="426" t="s">
        <v>164</v>
      </c>
      <c r="AI16" s="133"/>
      <c r="AJ16" s="132"/>
      <c r="AK16" s="132"/>
      <c r="AL16" s="132"/>
      <c r="AM16" s="132"/>
    </row>
    <row r="17" spans="2:39" ht="21">
      <c r="B17" s="4">
        <v>7</v>
      </c>
      <c r="C17" s="324" t="s">
        <v>447</v>
      </c>
      <c r="D17" s="327" t="s">
        <v>151</v>
      </c>
      <c r="E17" s="436">
        <v>36</v>
      </c>
      <c r="F17" s="430">
        <v>5</v>
      </c>
      <c r="G17" s="377">
        <v>28.5</v>
      </c>
      <c r="H17" s="431">
        <v>0</v>
      </c>
      <c r="I17" s="220">
        <v>5.625</v>
      </c>
      <c r="J17" s="217">
        <v>0</v>
      </c>
      <c r="K17" s="375">
        <v>20.22</v>
      </c>
      <c r="L17" s="430">
        <v>3</v>
      </c>
      <c r="M17" s="375">
        <v>20.64</v>
      </c>
      <c r="N17" s="376">
        <v>4</v>
      </c>
      <c r="O17" s="67">
        <f t="shared" si="0"/>
        <v>30.268636363636364</v>
      </c>
      <c r="P17" s="68">
        <v>20</v>
      </c>
      <c r="Q17" s="224">
        <v>8.333333333333334</v>
      </c>
      <c r="R17" s="222">
        <v>0</v>
      </c>
      <c r="S17" s="69">
        <f t="shared" si="1"/>
        <v>8.333333333333334</v>
      </c>
      <c r="T17" s="70">
        <f t="shared" si="2"/>
        <v>0</v>
      </c>
      <c r="U17" s="10">
        <v>13.5</v>
      </c>
      <c r="V17" s="7">
        <v>2</v>
      </c>
      <c r="W17" s="134">
        <v>10.5</v>
      </c>
      <c r="X17" s="7">
        <v>2</v>
      </c>
      <c r="Y17" s="8">
        <v>13.83</v>
      </c>
      <c r="Z17" s="7">
        <v>2</v>
      </c>
      <c r="AA17" s="8">
        <v>13.75</v>
      </c>
      <c r="AB17" s="9">
        <v>2</v>
      </c>
      <c r="AC17" s="67">
        <f t="shared" si="3"/>
        <v>25.79</v>
      </c>
      <c r="AD17" s="68">
        <v>8</v>
      </c>
      <c r="AE17" s="331">
        <f t="shared" si="4"/>
        <v>64.3919696969697</v>
      </c>
      <c r="AF17" s="424">
        <f t="shared" si="5"/>
        <v>10.731994949494949</v>
      </c>
      <c r="AG17" s="425">
        <v>30</v>
      </c>
      <c r="AH17" s="426" t="s">
        <v>164</v>
      </c>
      <c r="AI17" s="133"/>
      <c r="AJ17" s="132"/>
      <c r="AK17" s="132"/>
      <c r="AL17" s="132"/>
      <c r="AM17" s="132"/>
    </row>
    <row r="18" spans="2:39" ht="21">
      <c r="B18" s="4">
        <v>8</v>
      </c>
      <c r="C18" s="324" t="s">
        <v>453</v>
      </c>
      <c r="D18" s="327" t="s">
        <v>454</v>
      </c>
      <c r="E18" s="216">
        <v>25.619999999999997</v>
      </c>
      <c r="F18" s="217">
        <v>0</v>
      </c>
      <c r="G18" s="375">
        <v>34.33</v>
      </c>
      <c r="H18" s="430">
        <v>5</v>
      </c>
      <c r="I18" s="220">
        <v>2.5</v>
      </c>
      <c r="J18" s="217">
        <v>0</v>
      </c>
      <c r="K18" s="375">
        <v>20.22</v>
      </c>
      <c r="L18" s="430">
        <v>3</v>
      </c>
      <c r="M18" s="8">
        <v>25.16</v>
      </c>
      <c r="N18" s="9">
        <v>4</v>
      </c>
      <c r="O18" s="69">
        <f t="shared" si="0"/>
        <v>29.408181818181813</v>
      </c>
      <c r="P18" s="70">
        <f>N18+L18+J18+H18+F18</f>
        <v>12</v>
      </c>
      <c r="Q18" s="420">
        <v>10.5</v>
      </c>
      <c r="R18" s="376">
        <v>2</v>
      </c>
      <c r="S18" s="67">
        <f t="shared" si="1"/>
        <v>10.5</v>
      </c>
      <c r="T18" s="68">
        <f t="shared" si="2"/>
        <v>2</v>
      </c>
      <c r="U18" s="10">
        <v>12.5</v>
      </c>
      <c r="V18" s="7">
        <v>2</v>
      </c>
      <c r="W18" s="134">
        <v>13</v>
      </c>
      <c r="X18" s="7">
        <v>2</v>
      </c>
      <c r="Y18" s="220">
        <v>7.5</v>
      </c>
      <c r="Z18" s="217">
        <v>0</v>
      </c>
      <c r="AA18" s="8">
        <v>15.75</v>
      </c>
      <c r="AB18" s="9">
        <v>2</v>
      </c>
      <c r="AC18" s="67">
        <f t="shared" si="3"/>
        <v>24.375</v>
      </c>
      <c r="AD18" s="68">
        <v>8</v>
      </c>
      <c r="AE18" s="331">
        <f t="shared" si="4"/>
        <v>64.28318181818182</v>
      </c>
      <c r="AF18" s="424">
        <f t="shared" si="5"/>
        <v>10.713863636363635</v>
      </c>
      <c r="AG18" s="425">
        <v>30</v>
      </c>
      <c r="AH18" s="426" t="s">
        <v>164</v>
      </c>
      <c r="AI18" s="133"/>
      <c r="AJ18" s="132"/>
      <c r="AK18" s="132"/>
      <c r="AL18" s="132"/>
      <c r="AM18" s="132"/>
    </row>
    <row r="19" spans="2:39" ht="21">
      <c r="B19" s="4">
        <v>9</v>
      </c>
      <c r="C19" s="324" t="s">
        <v>459</v>
      </c>
      <c r="D19" s="327" t="s">
        <v>134</v>
      </c>
      <c r="E19" s="436">
        <v>34.06</v>
      </c>
      <c r="F19" s="430">
        <v>5</v>
      </c>
      <c r="G19" s="377">
        <v>25.33</v>
      </c>
      <c r="H19" s="431">
        <v>0</v>
      </c>
      <c r="I19" s="220">
        <v>6.0625</v>
      </c>
      <c r="J19" s="217">
        <v>0</v>
      </c>
      <c r="K19" s="377">
        <v>19.773333333333333</v>
      </c>
      <c r="L19" s="431">
        <v>0</v>
      </c>
      <c r="M19" s="375">
        <v>26.68</v>
      </c>
      <c r="N19" s="376">
        <v>4</v>
      </c>
      <c r="O19" s="67">
        <f t="shared" si="0"/>
        <v>30.51977272727273</v>
      </c>
      <c r="P19" s="68">
        <v>20</v>
      </c>
      <c r="Q19" s="419">
        <v>5</v>
      </c>
      <c r="R19" s="378">
        <v>0</v>
      </c>
      <c r="S19" s="69">
        <f t="shared" si="1"/>
        <v>5</v>
      </c>
      <c r="T19" s="70">
        <f t="shared" si="2"/>
        <v>0</v>
      </c>
      <c r="U19" s="10">
        <v>12.5</v>
      </c>
      <c r="V19" s="7">
        <v>2</v>
      </c>
      <c r="W19" s="225">
        <v>9.5</v>
      </c>
      <c r="X19" s="217">
        <v>0</v>
      </c>
      <c r="Y19" s="8">
        <v>15.5</v>
      </c>
      <c r="Z19" s="7">
        <v>2</v>
      </c>
      <c r="AA19" s="8">
        <v>12</v>
      </c>
      <c r="AB19" s="9">
        <v>2</v>
      </c>
      <c r="AC19" s="67">
        <f t="shared" si="3"/>
        <v>24.75</v>
      </c>
      <c r="AD19" s="68">
        <v>8</v>
      </c>
      <c r="AE19" s="331">
        <f t="shared" si="4"/>
        <v>60.26977272727273</v>
      </c>
      <c r="AF19" s="424">
        <f t="shared" si="5"/>
        <v>10.044962121212121</v>
      </c>
      <c r="AG19" s="425">
        <v>30</v>
      </c>
      <c r="AH19" s="426" t="s">
        <v>164</v>
      </c>
      <c r="AI19" s="133"/>
      <c r="AJ19" s="132"/>
      <c r="AK19" s="132"/>
      <c r="AL19" s="132"/>
      <c r="AM19" s="132"/>
    </row>
    <row r="20" spans="2:39" ht="21">
      <c r="B20" s="4">
        <v>10</v>
      </c>
      <c r="C20" s="324" t="s">
        <v>460</v>
      </c>
      <c r="D20" s="327" t="s">
        <v>461</v>
      </c>
      <c r="E20" s="6">
        <v>36.18</v>
      </c>
      <c r="F20" s="7">
        <v>5</v>
      </c>
      <c r="G20" s="8">
        <v>31.25</v>
      </c>
      <c r="H20" s="7">
        <v>5</v>
      </c>
      <c r="I20" s="220">
        <v>5.5</v>
      </c>
      <c r="J20" s="217">
        <v>0</v>
      </c>
      <c r="K20" s="377">
        <v>18.886666666666667</v>
      </c>
      <c r="L20" s="431">
        <v>0</v>
      </c>
      <c r="M20" s="8">
        <v>21.84</v>
      </c>
      <c r="N20" s="9">
        <v>4</v>
      </c>
      <c r="O20" s="67">
        <f t="shared" si="0"/>
        <v>30.99727272727273</v>
      </c>
      <c r="P20" s="68">
        <v>20</v>
      </c>
      <c r="Q20" s="419">
        <v>9.5</v>
      </c>
      <c r="R20" s="378">
        <v>0</v>
      </c>
      <c r="S20" s="69">
        <f t="shared" si="1"/>
        <v>9.5</v>
      </c>
      <c r="T20" s="70">
        <f t="shared" si="2"/>
        <v>0</v>
      </c>
      <c r="U20" s="10">
        <v>13</v>
      </c>
      <c r="V20" s="7">
        <v>2</v>
      </c>
      <c r="W20" s="225">
        <v>6</v>
      </c>
      <c r="X20" s="217">
        <v>0</v>
      </c>
      <c r="Y20" s="8">
        <v>11.66</v>
      </c>
      <c r="Z20" s="7">
        <v>2</v>
      </c>
      <c r="AA20" s="375">
        <v>17.5</v>
      </c>
      <c r="AB20" s="376">
        <v>2</v>
      </c>
      <c r="AC20" s="67">
        <f t="shared" si="3"/>
        <v>24.08</v>
      </c>
      <c r="AD20" s="68">
        <v>8</v>
      </c>
      <c r="AE20" s="331">
        <f t="shared" si="4"/>
        <v>64.57727272727273</v>
      </c>
      <c r="AF20" s="424">
        <f t="shared" si="5"/>
        <v>10.762878787878789</v>
      </c>
      <c r="AG20" s="425">
        <v>30</v>
      </c>
      <c r="AH20" s="426" t="s">
        <v>164</v>
      </c>
      <c r="AI20" s="133"/>
      <c r="AJ20" s="132"/>
      <c r="AK20" s="132"/>
      <c r="AL20" s="132"/>
      <c r="AM20" s="132"/>
    </row>
    <row r="21" spans="2:39" ht="21">
      <c r="B21" s="4">
        <v>11</v>
      </c>
      <c r="C21" s="324" t="s">
        <v>469</v>
      </c>
      <c r="D21" s="327" t="s">
        <v>470</v>
      </c>
      <c r="E21" s="6">
        <v>36.12</v>
      </c>
      <c r="F21" s="7">
        <v>5</v>
      </c>
      <c r="G21" s="8">
        <v>31.33</v>
      </c>
      <c r="H21" s="7">
        <v>5</v>
      </c>
      <c r="I21" s="220">
        <v>4.375</v>
      </c>
      <c r="J21" s="217">
        <v>0</v>
      </c>
      <c r="K21" s="220">
        <v>12.553333333333333</v>
      </c>
      <c r="L21" s="217">
        <v>0</v>
      </c>
      <c r="M21" s="8">
        <v>20.04</v>
      </c>
      <c r="N21" s="9">
        <v>4</v>
      </c>
      <c r="O21" s="69">
        <f t="shared" si="0"/>
        <v>28.47772727272727</v>
      </c>
      <c r="P21" s="70">
        <f>N21+L21+J21+H21+F21</f>
        <v>14</v>
      </c>
      <c r="Q21" s="420">
        <v>10.5</v>
      </c>
      <c r="R21" s="376">
        <v>2</v>
      </c>
      <c r="S21" s="67">
        <f t="shared" si="1"/>
        <v>10.5</v>
      </c>
      <c r="T21" s="68">
        <f t="shared" si="2"/>
        <v>2</v>
      </c>
      <c r="U21" s="10">
        <v>13</v>
      </c>
      <c r="V21" s="7">
        <v>2</v>
      </c>
      <c r="W21" s="225">
        <v>9.5</v>
      </c>
      <c r="X21" s="217">
        <v>0</v>
      </c>
      <c r="Y21" s="8">
        <v>18.5</v>
      </c>
      <c r="Z21" s="7">
        <v>2</v>
      </c>
      <c r="AA21" s="8">
        <v>12</v>
      </c>
      <c r="AB21" s="9">
        <v>2</v>
      </c>
      <c r="AC21" s="67">
        <f t="shared" si="3"/>
        <v>26.5</v>
      </c>
      <c r="AD21" s="68">
        <v>8</v>
      </c>
      <c r="AE21" s="331">
        <f t="shared" si="4"/>
        <v>65.47772727272726</v>
      </c>
      <c r="AF21" s="424">
        <f t="shared" si="5"/>
        <v>10.912954545454545</v>
      </c>
      <c r="AG21" s="425">
        <v>30</v>
      </c>
      <c r="AH21" s="426" t="s">
        <v>164</v>
      </c>
      <c r="AI21" s="133"/>
      <c r="AJ21" s="132"/>
      <c r="AK21" s="132"/>
      <c r="AL21" s="132"/>
      <c r="AM21" s="132"/>
    </row>
    <row r="22" spans="2:39" ht="21" thickBot="1">
      <c r="B22" s="29">
        <v>12</v>
      </c>
      <c r="C22" s="325" t="s">
        <v>471</v>
      </c>
      <c r="D22" s="328" t="s">
        <v>472</v>
      </c>
      <c r="E22" s="218">
        <v>20.66</v>
      </c>
      <c r="F22" s="219">
        <v>0</v>
      </c>
      <c r="G22" s="484">
        <v>39.83</v>
      </c>
      <c r="H22" s="485">
        <v>5</v>
      </c>
      <c r="I22" s="221">
        <v>5.5</v>
      </c>
      <c r="J22" s="219">
        <v>0</v>
      </c>
      <c r="K22" s="221">
        <v>15.106666666666667</v>
      </c>
      <c r="L22" s="219">
        <v>0</v>
      </c>
      <c r="M22" s="221">
        <v>18.26</v>
      </c>
      <c r="N22" s="223">
        <v>0</v>
      </c>
      <c r="O22" s="212">
        <f t="shared" si="0"/>
        <v>27.09727272727273</v>
      </c>
      <c r="P22" s="213">
        <f>N22+L22+J22+H22+F22</f>
        <v>5</v>
      </c>
      <c r="Q22" s="226">
        <v>3</v>
      </c>
      <c r="R22" s="223">
        <v>0</v>
      </c>
      <c r="S22" s="212">
        <f t="shared" si="1"/>
        <v>3</v>
      </c>
      <c r="T22" s="213">
        <f t="shared" si="2"/>
        <v>0</v>
      </c>
      <c r="U22" s="148">
        <v>14</v>
      </c>
      <c r="V22" s="32">
        <v>2</v>
      </c>
      <c r="W22" s="350">
        <v>19.5</v>
      </c>
      <c r="X22" s="32">
        <v>2</v>
      </c>
      <c r="Y22" s="116">
        <v>10</v>
      </c>
      <c r="Z22" s="32">
        <v>2</v>
      </c>
      <c r="AA22" s="116">
        <v>16.25</v>
      </c>
      <c r="AB22" s="117">
        <v>2</v>
      </c>
      <c r="AC22" s="367">
        <f t="shared" si="3"/>
        <v>29.875</v>
      </c>
      <c r="AD22" s="126">
        <f>V22+X22+Z22+AB22</f>
        <v>8</v>
      </c>
      <c r="AE22" s="332">
        <f t="shared" si="4"/>
        <v>59.97227272727273</v>
      </c>
      <c r="AF22" s="487">
        <f t="shared" si="5"/>
        <v>9.995378787878789</v>
      </c>
      <c r="AG22" s="488">
        <v>30</v>
      </c>
      <c r="AH22" s="486" t="s">
        <v>164</v>
      </c>
      <c r="AI22" s="133"/>
      <c r="AJ22" s="132"/>
      <c r="AK22" s="132"/>
      <c r="AL22" s="132"/>
      <c r="AM22" s="132"/>
    </row>
    <row r="23" spans="2:39" s="12" customFormat="1" ht="21">
      <c r="B23" s="136"/>
      <c r="C23" s="1"/>
      <c r="D23" s="1"/>
      <c r="E23" s="137"/>
      <c r="F23" s="138"/>
      <c r="G23" s="137"/>
      <c r="H23" s="138"/>
      <c r="I23" s="137"/>
      <c r="J23" s="138"/>
      <c r="K23" s="137"/>
      <c r="L23" s="138"/>
      <c r="M23" s="137"/>
      <c r="N23" s="138"/>
      <c r="O23" s="139"/>
      <c r="P23" s="138"/>
      <c r="Q23" s="139"/>
      <c r="R23" s="138"/>
      <c r="S23" s="139"/>
      <c r="T23" s="138"/>
      <c r="U23" s="137"/>
      <c r="V23" s="138"/>
      <c r="W23" s="137"/>
      <c r="X23" s="138"/>
      <c r="Y23" s="137"/>
      <c r="Z23" s="138"/>
      <c r="AA23" s="137"/>
      <c r="AB23" s="138"/>
      <c r="AC23" s="139"/>
      <c r="AD23" s="138"/>
      <c r="AE23" s="137"/>
      <c r="AF23" s="140"/>
      <c r="AG23" s="138"/>
      <c r="AH23" s="141"/>
      <c r="AI23" s="135"/>
      <c r="AJ23" s="135"/>
      <c r="AK23" s="135"/>
      <c r="AL23" s="135"/>
      <c r="AM23" s="135"/>
    </row>
    <row r="24" spans="2:39" s="12" customFormat="1" ht="21">
      <c r="B24" s="13"/>
      <c r="C24" s="33" t="s">
        <v>499</v>
      </c>
      <c r="D24" s="34"/>
      <c r="E24" s="34"/>
      <c r="F24" s="34"/>
      <c r="G24" s="34"/>
      <c r="H24" s="34"/>
      <c r="I24" s="34"/>
      <c r="J24" s="34"/>
      <c r="K24" s="34"/>
      <c r="L24" s="34"/>
      <c r="M24" s="61" t="s">
        <v>503</v>
      </c>
      <c r="N24" s="34"/>
      <c r="O24" s="35"/>
      <c r="P24" s="35"/>
      <c r="Q24" s="35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40"/>
      <c r="AG24" s="138"/>
      <c r="AH24" s="141"/>
      <c r="AI24" s="135"/>
      <c r="AJ24" s="135"/>
      <c r="AK24" s="135"/>
      <c r="AL24" s="135"/>
      <c r="AM24" s="135"/>
    </row>
    <row r="25" spans="2:39" s="12" customFormat="1" ht="21">
      <c r="B25" s="1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  <c r="P25" s="35"/>
      <c r="Q25" s="35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40"/>
      <c r="AG25" s="138"/>
      <c r="AH25" s="141"/>
      <c r="AI25" s="135"/>
      <c r="AJ25" s="135"/>
      <c r="AK25" s="135"/>
      <c r="AL25" s="135"/>
      <c r="AM25" s="135"/>
    </row>
    <row r="26" spans="2:39" s="12" customFormat="1" ht="21">
      <c r="B26" s="13"/>
      <c r="C26" s="33" t="s">
        <v>114</v>
      </c>
      <c r="D26" s="34" t="s">
        <v>166</v>
      </c>
      <c r="F26" s="64" t="s">
        <v>112</v>
      </c>
      <c r="G26" s="13"/>
      <c r="H26" s="34"/>
      <c r="I26" s="34"/>
      <c r="J26" s="34"/>
      <c r="K26" s="34"/>
      <c r="L26" s="34"/>
      <c r="M26" s="142" t="s">
        <v>111</v>
      </c>
      <c r="N26" s="112"/>
      <c r="O26" s="112"/>
      <c r="P26" s="112"/>
      <c r="Q26" s="35"/>
      <c r="R26" s="13"/>
      <c r="S26" s="13"/>
      <c r="T26" s="64" t="s">
        <v>109</v>
      </c>
      <c r="U26" s="37"/>
      <c r="V26" s="37"/>
      <c r="W26" s="37"/>
      <c r="X26" s="37"/>
      <c r="Y26" s="37"/>
      <c r="Z26" s="13"/>
      <c r="AA26" s="13"/>
      <c r="AB26" s="13"/>
      <c r="AC26" s="13"/>
      <c r="AD26" s="13"/>
      <c r="AE26" s="13"/>
      <c r="AF26" s="140"/>
      <c r="AG26" s="138"/>
      <c r="AH26" s="141"/>
      <c r="AI26" s="135"/>
      <c r="AJ26" s="135"/>
      <c r="AK26" s="135"/>
      <c r="AL26" s="135"/>
      <c r="AM26" s="135"/>
    </row>
    <row r="27" spans="2:39" s="12" customFormat="1" ht="21">
      <c r="B27" s="13"/>
      <c r="C27" s="33"/>
      <c r="D27" s="34"/>
      <c r="F27" s="62" t="s">
        <v>482</v>
      </c>
      <c r="G27" s="13"/>
      <c r="H27" s="34"/>
      <c r="I27" s="34"/>
      <c r="J27" s="34"/>
      <c r="K27" s="34"/>
      <c r="L27" s="34"/>
      <c r="M27" s="35" t="s">
        <v>487</v>
      </c>
      <c r="N27" s="112"/>
      <c r="O27" s="112"/>
      <c r="P27" s="112"/>
      <c r="Q27" s="35"/>
      <c r="R27" s="13"/>
      <c r="S27" s="13"/>
      <c r="T27" s="64"/>
      <c r="U27" s="64" t="s">
        <v>108</v>
      </c>
      <c r="V27" s="37"/>
      <c r="W27" s="37"/>
      <c r="X27" s="37"/>
      <c r="Y27" s="37"/>
      <c r="Z27" s="13"/>
      <c r="AA27" s="13"/>
      <c r="AB27" s="13"/>
      <c r="AC27" s="13"/>
      <c r="AD27" s="13"/>
      <c r="AE27" s="13"/>
      <c r="AF27" s="140"/>
      <c r="AG27" s="138"/>
      <c r="AH27" s="141"/>
      <c r="AI27" s="135"/>
      <c r="AJ27" s="135"/>
      <c r="AK27" s="135"/>
      <c r="AL27" s="135"/>
      <c r="AM27" s="135"/>
    </row>
    <row r="28" spans="2:39" s="12" customFormat="1" ht="21">
      <c r="B28" s="13"/>
      <c r="C28" s="13"/>
      <c r="E28" s="35"/>
      <c r="F28" s="62" t="s">
        <v>483</v>
      </c>
      <c r="G28" s="34"/>
      <c r="H28" s="13"/>
      <c r="I28" s="13"/>
      <c r="J28" s="13"/>
      <c r="K28" s="13"/>
      <c r="L28" s="13"/>
      <c r="M28" s="35"/>
      <c r="N28" s="35"/>
      <c r="O28" s="35"/>
      <c r="P28" s="35"/>
      <c r="Q28" s="35"/>
      <c r="R28" s="13"/>
      <c r="S28" s="13"/>
      <c r="T28" s="37"/>
      <c r="U28" s="35" t="s">
        <v>110</v>
      </c>
      <c r="V28" s="37"/>
      <c r="W28" s="37"/>
      <c r="X28" s="37"/>
      <c r="Y28" s="37"/>
      <c r="Z28" s="13"/>
      <c r="AA28" s="13"/>
      <c r="AB28" s="13"/>
      <c r="AC28" s="13"/>
      <c r="AD28" s="13"/>
      <c r="AE28" s="13"/>
      <c r="AF28" s="140"/>
      <c r="AG28" s="138"/>
      <c r="AH28" s="141"/>
      <c r="AI28" s="135"/>
      <c r="AJ28" s="135"/>
      <c r="AK28" s="135"/>
      <c r="AL28" s="135"/>
      <c r="AM28" s="135"/>
    </row>
    <row r="29" spans="2:39" s="12" customFormat="1" ht="21">
      <c r="B29" s="13"/>
      <c r="C29" s="13"/>
      <c r="F29" s="62" t="s">
        <v>486</v>
      </c>
      <c r="G29" s="13"/>
      <c r="H29" s="13"/>
      <c r="I29" s="13"/>
      <c r="J29" s="13"/>
      <c r="K29" s="13"/>
      <c r="L29" s="13"/>
      <c r="M29" s="35"/>
      <c r="O29" s="35"/>
      <c r="P29" s="35"/>
      <c r="Q29" s="35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40"/>
      <c r="AG29" s="138"/>
      <c r="AH29" s="141"/>
      <c r="AI29" s="135"/>
      <c r="AJ29" s="135"/>
      <c r="AK29" s="135"/>
      <c r="AL29" s="135"/>
      <c r="AM29" s="135"/>
    </row>
    <row r="30" spans="2:39" s="12" customFormat="1" ht="21">
      <c r="B30" s="13"/>
      <c r="C30" s="13"/>
      <c r="E30" s="35"/>
      <c r="F30" s="62" t="s">
        <v>484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40"/>
      <c r="AG30" s="138"/>
      <c r="AH30" s="141"/>
      <c r="AI30" s="135"/>
      <c r="AJ30" s="135"/>
      <c r="AK30" s="135"/>
      <c r="AL30" s="135"/>
      <c r="AM30" s="135"/>
    </row>
    <row r="31" spans="2:39" s="12" customFormat="1" ht="21">
      <c r="B31" s="13"/>
      <c r="C31" s="13"/>
      <c r="E31" s="143"/>
      <c r="F31" s="64" t="s">
        <v>216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40"/>
      <c r="AG31" s="138"/>
      <c r="AH31" s="141"/>
      <c r="AI31" s="135"/>
      <c r="AJ31" s="135"/>
      <c r="AK31" s="135"/>
      <c r="AL31" s="135"/>
      <c r="AM31" s="135"/>
    </row>
    <row r="32" spans="2:39" s="12" customFormat="1" ht="21">
      <c r="B32" s="13"/>
      <c r="C32" s="13"/>
      <c r="E32" s="35"/>
      <c r="F32" s="62" t="s">
        <v>479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40"/>
      <c r="AG32" s="138"/>
      <c r="AH32" s="141"/>
      <c r="AI32" s="135"/>
      <c r="AJ32" s="135"/>
      <c r="AK32" s="135"/>
      <c r="AL32" s="135"/>
      <c r="AM32" s="135"/>
    </row>
    <row r="33" spans="2:39" s="12" customFormat="1" ht="21">
      <c r="B33" s="13"/>
      <c r="C33" s="13"/>
      <c r="E33" s="35"/>
      <c r="F33" s="62" t="s">
        <v>485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40"/>
      <c r="AG33" s="138"/>
      <c r="AH33" s="141"/>
      <c r="AI33" s="135"/>
      <c r="AJ33" s="135"/>
      <c r="AK33" s="135"/>
      <c r="AL33" s="135"/>
      <c r="AM33" s="135"/>
    </row>
    <row r="34" spans="2:39" s="12" customFormat="1" ht="21">
      <c r="B34" s="13"/>
      <c r="C34" s="13"/>
      <c r="E34" s="35"/>
      <c r="F34" s="62" t="s">
        <v>481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40"/>
      <c r="AG34" s="138"/>
      <c r="AH34" s="141"/>
      <c r="AI34" s="135"/>
      <c r="AJ34" s="135"/>
      <c r="AK34" s="135"/>
      <c r="AL34" s="135"/>
      <c r="AM34" s="135"/>
    </row>
    <row r="35" spans="2:39" s="12" customFormat="1" ht="21">
      <c r="B35" s="13"/>
      <c r="C35" s="13"/>
      <c r="E35" s="35"/>
      <c r="F35" s="64" t="s">
        <v>334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40"/>
      <c r="AG35" s="138"/>
      <c r="AH35" s="141"/>
      <c r="AI35" s="135"/>
      <c r="AJ35" s="135"/>
      <c r="AK35" s="135"/>
      <c r="AL35" s="135"/>
      <c r="AM35" s="135"/>
    </row>
    <row r="36" spans="2:39" s="12" customFormat="1" ht="21">
      <c r="B36" s="13"/>
      <c r="C36" s="13"/>
      <c r="E36" s="35"/>
      <c r="F36" s="62" t="s">
        <v>480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40"/>
      <c r="AG36" s="138"/>
      <c r="AH36" s="141"/>
      <c r="AI36" s="135"/>
      <c r="AJ36" s="135"/>
      <c r="AK36" s="135"/>
      <c r="AL36" s="135"/>
      <c r="AM36" s="135"/>
    </row>
    <row r="37" spans="2:39" s="12" customFormat="1" ht="21">
      <c r="B37" s="13"/>
      <c r="C37" s="13"/>
      <c r="E37" s="35"/>
      <c r="F37" s="62" t="s">
        <v>478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40"/>
      <c r="AG37" s="138"/>
      <c r="AH37" s="141"/>
      <c r="AI37" s="135"/>
      <c r="AJ37" s="135"/>
      <c r="AK37" s="135"/>
      <c r="AL37" s="135"/>
      <c r="AM37" s="135"/>
    </row>
    <row r="38" spans="2:39" s="12" customFormat="1" ht="6" customHeight="1">
      <c r="B38" s="13"/>
      <c r="C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40"/>
      <c r="AG38" s="138"/>
      <c r="AH38" s="141"/>
      <c r="AI38" s="135"/>
      <c r="AJ38" s="135"/>
      <c r="AK38" s="135"/>
      <c r="AL38" s="135"/>
      <c r="AM38" s="135"/>
    </row>
    <row r="39" spans="2:39" s="12" customFormat="1" ht="21">
      <c r="B39" s="136"/>
      <c r="C39" s="1"/>
      <c r="D39" s="1"/>
      <c r="E39" s="137"/>
      <c r="F39" s="138"/>
      <c r="G39" s="137"/>
      <c r="H39" s="138"/>
      <c r="I39" s="137"/>
      <c r="J39" s="138"/>
      <c r="K39" s="137"/>
      <c r="L39" s="138"/>
      <c r="M39" s="137"/>
      <c r="N39" s="138"/>
      <c r="O39" s="139"/>
      <c r="P39" s="138"/>
      <c r="Q39" s="139"/>
      <c r="R39" s="138"/>
      <c r="S39" s="139"/>
      <c r="T39" s="138"/>
      <c r="U39" s="137"/>
      <c r="V39" s="138"/>
      <c r="W39" s="137"/>
      <c r="X39" s="138"/>
      <c r="Y39" s="137"/>
      <c r="Z39" s="138"/>
      <c r="AA39" s="137"/>
      <c r="AB39" s="138"/>
      <c r="AC39" s="139"/>
      <c r="AD39" s="138"/>
      <c r="AE39" s="137"/>
      <c r="AF39" s="140"/>
      <c r="AG39" s="138"/>
      <c r="AH39" s="141"/>
      <c r="AI39" s="135"/>
      <c r="AJ39" s="135"/>
      <c r="AK39" s="135"/>
      <c r="AL39" s="135"/>
      <c r="AM39" s="135"/>
    </row>
    <row r="40" spans="2:39" s="12" customFormat="1" ht="21">
      <c r="B40" s="136"/>
      <c r="C40" s="1"/>
      <c r="D40" s="1"/>
      <c r="E40" s="137"/>
      <c r="F40" s="138"/>
      <c r="G40" s="137"/>
      <c r="H40" s="138"/>
      <c r="I40" s="137"/>
      <c r="J40" s="138"/>
      <c r="K40" s="137"/>
      <c r="L40" s="138"/>
      <c r="M40" s="137"/>
      <c r="N40" s="138"/>
      <c r="O40" s="139"/>
      <c r="P40" s="138"/>
      <c r="Q40" s="139"/>
      <c r="R40" s="138"/>
      <c r="S40" s="139"/>
      <c r="T40" s="138"/>
      <c r="U40" s="137"/>
      <c r="V40" s="138"/>
      <c r="W40" s="137"/>
      <c r="X40" s="138"/>
      <c r="Y40" s="137"/>
      <c r="Z40" s="138"/>
      <c r="AA40" s="137"/>
      <c r="AB40" s="138"/>
      <c r="AC40" s="139"/>
      <c r="AD40" s="138"/>
      <c r="AE40" s="137"/>
      <c r="AF40" s="140"/>
      <c r="AG40" s="138"/>
      <c r="AH40" s="141"/>
      <c r="AI40" s="135"/>
      <c r="AJ40" s="135"/>
      <c r="AK40" s="135"/>
      <c r="AL40" s="135"/>
      <c r="AM40" s="135"/>
    </row>
    <row r="41" spans="2:39" s="12" customFormat="1" ht="21">
      <c r="B41" s="136"/>
      <c r="C41" s="1"/>
      <c r="D41" s="1"/>
      <c r="E41" s="137"/>
      <c r="F41" s="138"/>
      <c r="G41" s="137"/>
      <c r="H41" s="138"/>
      <c r="I41" s="137"/>
      <c r="J41" s="138"/>
      <c r="K41" s="137"/>
      <c r="L41" s="138"/>
      <c r="M41" s="137"/>
      <c r="N41" s="138"/>
      <c r="O41" s="139"/>
      <c r="P41" s="138"/>
      <c r="Q41" s="139"/>
      <c r="R41" s="138"/>
      <c r="S41" s="139"/>
      <c r="T41" s="138"/>
      <c r="U41" s="137"/>
      <c r="V41" s="138"/>
      <c r="W41" s="137"/>
      <c r="X41" s="138"/>
      <c r="Y41" s="137"/>
      <c r="Z41" s="138"/>
      <c r="AA41" s="137"/>
      <c r="AB41" s="138"/>
      <c r="AC41" s="139"/>
      <c r="AD41" s="138"/>
      <c r="AE41" s="137"/>
      <c r="AF41" s="140"/>
      <c r="AG41" s="138"/>
      <c r="AH41" s="141"/>
      <c r="AI41" s="135"/>
      <c r="AJ41" s="135"/>
      <c r="AK41" s="135"/>
      <c r="AL41" s="135"/>
      <c r="AM41" s="135"/>
    </row>
    <row r="42" spans="2:39" s="12" customFormat="1" ht="21">
      <c r="B42" s="136"/>
      <c r="C42" s="1"/>
      <c r="D42" s="1"/>
      <c r="E42" s="137"/>
      <c r="F42" s="138"/>
      <c r="G42" s="137"/>
      <c r="H42" s="138"/>
      <c r="I42" s="137"/>
      <c r="J42" s="138"/>
      <c r="K42" s="137"/>
      <c r="L42" s="138"/>
      <c r="M42" s="137"/>
      <c r="N42" s="138"/>
      <c r="O42" s="139"/>
      <c r="P42" s="138"/>
      <c r="Q42" s="139"/>
      <c r="R42" s="138"/>
      <c r="S42" s="139"/>
      <c r="T42" s="138"/>
      <c r="U42" s="137"/>
      <c r="V42" s="138"/>
      <c r="W42" s="137"/>
      <c r="X42" s="138"/>
      <c r="Y42" s="137"/>
      <c r="Z42" s="138"/>
      <c r="AA42" s="137"/>
      <c r="AB42" s="138"/>
      <c r="AC42" s="139"/>
      <c r="AD42" s="138"/>
      <c r="AE42" s="137"/>
      <c r="AF42" s="140"/>
      <c r="AG42" s="138"/>
      <c r="AH42" s="141"/>
      <c r="AI42" s="135"/>
      <c r="AJ42" s="135"/>
      <c r="AK42" s="135"/>
      <c r="AL42" s="135"/>
      <c r="AM42" s="135"/>
    </row>
    <row r="43" spans="2:39" s="12" customFormat="1" ht="21">
      <c r="B43" s="136"/>
      <c r="C43" s="1"/>
      <c r="D43" s="1"/>
      <c r="E43" s="137"/>
      <c r="F43" s="138"/>
      <c r="G43" s="137"/>
      <c r="H43" s="138"/>
      <c r="I43" s="137"/>
      <c r="J43" s="138"/>
      <c r="K43" s="137"/>
      <c r="L43" s="138"/>
      <c r="M43" s="137"/>
      <c r="N43" s="138"/>
      <c r="O43" s="139"/>
      <c r="P43" s="138"/>
      <c r="Q43" s="139"/>
      <c r="R43" s="138"/>
      <c r="S43" s="139"/>
      <c r="T43" s="138"/>
      <c r="U43" s="137"/>
      <c r="V43" s="138"/>
      <c r="W43" s="137"/>
      <c r="X43" s="138"/>
      <c r="Y43" s="137"/>
      <c r="Z43" s="138"/>
      <c r="AA43" s="137"/>
      <c r="AB43" s="138"/>
      <c r="AC43" s="139"/>
      <c r="AD43" s="138"/>
      <c r="AE43" s="137"/>
      <c r="AF43" s="140"/>
      <c r="AG43" s="138"/>
      <c r="AH43" s="141"/>
      <c r="AI43" s="135"/>
      <c r="AJ43" s="135"/>
      <c r="AK43" s="135"/>
      <c r="AL43" s="135"/>
      <c r="AM43" s="135"/>
    </row>
    <row r="44" spans="2:39" s="12" customFormat="1" ht="21">
      <c r="B44" s="136"/>
      <c r="C44" s="1"/>
      <c r="D44" s="1"/>
      <c r="E44" s="137"/>
      <c r="F44" s="138"/>
      <c r="G44" s="137"/>
      <c r="H44" s="138"/>
      <c r="I44" s="137"/>
      <c r="J44" s="138"/>
      <c r="K44" s="137"/>
      <c r="L44" s="138"/>
      <c r="M44" s="137"/>
      <c r="N44" s="138"/>
      <c r="O44" s="139"/>
      <c r="P44" s="138"/>
      <c r="Q44" s="139"/>
      <c r="R44" s="138"/>
      <c r="S44" s="139"/>
      <c r="T44" s="138"/>
      <c r="U44" s="137"/>
      <c r="V44" s="138"/>
      <c r="W44" s="137"/>
      <c r="X44" s="138"/>
      <c r="Y44" s="137"/>
      <c r="Z44" s="138"/>
      <c r="AA44" s="137"/>
      <c r="AB44" s="138"/>
      <c r="AC44" s="139"/>
      <c r="AD44" s="138"/>
      <c r="AE44" s="137"/>
      <c r="AF44" s="140"/>
      <c r="AG44" s="138"/>
      <c r="AH44" s="141"/>
      <c r="AI44" s="135"/>
      <c r="AJ44" s="135"/>
      <c r="AK44" s="135"/>
      <c r="AL44" s="135"/>
      <c r="AM44" s="135"/>
    </row>
    <row r="45" spans="2:39" s="12" customFormat="1" ht="21">
      <c r="B45" s="136"/>
      <c r="C45" s="1"/>
      <c r="D45" s="1"/>
      <c r="E45" s="137"/>
      <c r="F45" s="138"/>
      <c r="G45" s="137"/>
      <c r="H45" s="138"/>
      <c r="I45" s="137"/>
      <c r="J45" s="138"/>
      <c r="K45" s="137"/>
      <c r="L45" s="138"/>
      <c r="M45" s="137"/>
      <c r="N45" s="138"/>
      <c r="O45" s="139"/>
      <c r="P45" s="138"/>
      <c r="Q45" s="139"/>
      <c r="R45" s="138"/>
      <c r="S45" s="139"/>
      <c r="T45" s="138"/>
      <c r="U45" s="137"/>
      <c r="V45" s="138"/>
      <c r="W45" s="137"/>
      <c r="X45" s="138"/>
      <c r="Y45" s="137"/>
      <c r="Z45" s="138"/>
      <c r="AA45" s="137"/>
      <c r="AB45" s="138"/>
      <c r="AC45" s="139"/>
      <c r="AD45" s="138"/>
      <c r="AE45" s="137"/>
      <c r="AF45" s="140"/>
      <c r="AG45" s="138"/>
      <c r="AH45" s="141"/>
      <c r="AI45" s="135"/>
      <c r="AJ45" s="135"/>
      <c r="AK45" s="135"/>
      <c r="AL45" s="135"/>
      <c r="AM45" s="135"/>
    </row>
    <row r="46" spans="2:39" s="12" customFormat="1" ht="21">
      <c r="B46" s="136"/>
      <c r="C46" s="1"/>
      <c r="D46" s="1"/>
      <c r="E46" s="137"/>
      <c r="F46" s="138"/>
      <c r="G46" s="137"/>
      <c r="H46" s="138"/>
      <c r="I46" s="137"/>
      <c r="J46" s="138"/>
      <c r="K46" s="137"/>
      <c r="L46" s="138"/>
      <c r="M46" s="137"/>
      <c r="N46" s="138"/>
      <c r="O46" s="139"/>
      <c r="P46" s="138"/>
      <c r="Q46" s="139"/>
      <c r="R46" s="138"/>
      <c r="S46" s="139"/>
      <c r="T46" s="138"/>
      <c r="U46" s="137"/>
      <c r="V46" s="138"/>
      <c r="W46" s="137"/>
      <c r="X46" s="138"/>
      <c r="Y46" s="137"/>
      <c r="Z46" s="138"/>
      <c r="AA46" s="137"/>
      <c r="AB46" s="138"/>
      <c r="AC46" s="139"/>
      <c r="AD46" s="138"/>
      <c r="AE46" s="137"/>
      <c r="AF46" s="140"/>
      <c r="AG46" s="138"/>
      <c r="AH46" s="141"/>
      <c r="AI46" s="135"/>
      <c r="AJ46" s="135"/>
      <c r="AK46" s="135"/>
      <c r="AL46" s="135"/>
      <c r="AM46" s="135"/>
    </row>
    <row r="47" spans="2:39" s="12" customFormat="1" ht="21">
      <c r="B47" s="136"/>
      <c r="C47" s="1"/>
      <c r="D47" s="1"/>
      <c r="E47" s="137"/>
      <c r="F47" s="138"/>
      <c r="G47" s="137"/>
      <c r="H47" s="138"/>
      <c r="I47" s="137"/>
      <c r="J47" s="138"/>
      <c r="K47" s="137"/>
      <c r="L47" s="138"/>
      <c r="M47" s="137"/>
      <c r="N47" s="138"/>
      <c r="O47" s="139"/>
      <c r="P47" s="138"/>
      <c r="Q47" s="139"/>
      <c r="R47" s="138"/>
      <c r="S47" s="139"/>
      <c r="T47" s="138"/>
      <c r="U47" s="137"/>
      <c r="V47" s="138"/>
      <c r="W47" s="137"/>
      <c r="X47" s="138"/>
      <c r="Y47" s="137"/>
      <c r="Z47" s="138"/>
      <c r="AA47" s="137"/>
      <c r="AB47" s="138"/>
      <c r="AC47" s="139"/>
      <c r="AD47" s="138"/>
      <c r="AE47" s="137"/>
      <c r="AF47" s="140"/>
      <c r="AG47" s="138"/>
      <c r="AH47" s="141"/>
      <c r="AI47" s="135"/>
      <c r="AJ47" s="135"/>
      <c r="AK47" s="135"/>
      <c r="AL47" s="135"/>
      <c r="AM47" s="135"/>
    </row>
    <row r="48" spans="2:39" s="12" customFormat="1" ht="21">
      <c r="B48" s="136"/>
      <c r="C48" s="1"/>
      <c r="D48" s="1"/>
      <c r="E48" s="137"/>
      <c r="F48" s="138"/>
      <c r="G48" s="137"/>
      <c r="H48" s="138"/>
      <c r="I48" s="137"/>
      <c r="J48" s="138"/>
      <c r="K48" s="137"/>
      <c r="L48" s="138"/>
      <c r="M48" s="137"/>
      <c r="N48" s="138"/>
      <c r="O48" s="139"/>
      <c r="P48" s="138"/>
      <c r="Q48" s="139"/>
      <c r="R48" s="138"/>
      <c r="S48" s="139"/>
      <c r="T48" s="138"/>
      <c r="U48" s="137"/>
      <c r="V48" s="138"/>
      <c r="W48" s="137"/>
      <c r="X48" s="138"/>
      <c r="Y48" s="137"/>
      <c r="Z48" s="138"/>
      <c r="AA48" s="137"/>
      <c r="AB48" s="138"/>
      <c r="AC48" s="139"/>
      <c r="AD48" s="138"/>
      <c r="AE48" s="137"/>
      <c r="AF48" s="140"/>
      <c r="AG48" s="138"/>
      <c r="AH48" s="141"/>
      <c r="AI48" s="135"/>
      <c r="AJ48" s="135"/>
      <c r="AK48" s="135"/>
      <c r="AL48" s="135"/>
      <c r="AM48" s="135"/>
    </row>
    <row r="49" spans="2:39" s="12" customFormat="1" ht="21">
      <c r="B49" s="136"/>
      <c r="C49" s="1"/>
      <c r="D49" s="1"/>
      <c r="E49" s="137"/>
      <c r="F49" s="138"/>
      <c r="G49" s="137"/>
      <c r="H49" s="138"/>
      <c r="I49" s="137"/>
      <c r="J49" s="138"/>
      <c r="K49" s="137"/>
      <c r="L49" s="138"/>
      <c r="M49" s="137"/>
      <c r="N49" s="138"/>
      <c r="O49" s="139"/>
      <c r="P49" s="138"/>
      <c r="Q49" s="139"/>
      <c r="R49" s="138"/>
      <c r="S49" s="139"/>
      <c r="T49" s="138"/>
      <c r="U49" s="137"/>
      <c r="V49" s="138"/>
      <c r="W49" s="137"/>
      <c r="X49" s="138"/>
      <c r="Y49" s="137"/>
      <c r="Z49" s="138"/>
      <c r="AA49" s="137"/>
      <c r="AB49" s="138"/>
      <c r="AC49" s="139"/>
      <c r="AD49" s="138"/>
      <c r="AE49" s="137"/>
      <c r="AF49" s="140"/>
      <c r="AG49" s="138"/>
      <c r="AH49" s="141"/>
      <c r="AI49" s="135"/>
      <c r="AJ49" s="135"/>
      <c r="AK49" s="135"/>
      <c r="AL49" s="135"/>
      <c r="AM49" s="135"/>
    </row>
    <row r="50" spans="2:39" s="12" customFormat="1" ht="21">
      <c r="B50" s="136"/>
      <c r="C50" s="1"/>
      <c r="D50" s="1"/>
      <c r="E50" s="137"/>
      <c r="F50" s="138"/>
      <c r="G50" s="137"/>
      <c r="H50" s="138"/>
      <c r="I50" s="137"/>
      <c r="J50" s="138"/>
      <c r="K50" s="137"/>
      <c r="L50" s="138"/>
      <c r="M50" s="137"/>
      <c r="N50" s="138"/>
      <c r="O50" s="139"/>
      <c r="P50" s="138"/>
      <c r="Q50" s="139"/>
      <c r="R50" s="138"/>
      <c r="S50" s="139"/>
      <c r="T50" s="138"/>
      <c r="U50" s="137"/>
      <c r="V50" s="138"/>
      <c r="W50" s="137"/>
      <c r="X50" s="138"/>
      <c r="Y50" s="137"/>
      <c r="Z50" s="138"/>
      <c r="AA50" s="137"/>
      <c r="AB50" s="138"/>
      <c r="AC50" s="139"/>
      <c r="AD50" s="138"/>
      <c r="AE50" s="137"/>
      <c r="AF50" s="140"/>
      <c r="AG50" s="138"/>
      <c r="AH50" s="141"/>
      <c r="AI50" s="135"/>
      <c r="AJ50" s="135"/>
      <c r="AK50" s="135"/>
      <c r="AL50" s="135"/>
      <c r="AM50" s="135"/>
    </row>
    <row r="51" spans="2:39" s="12" customFormat="1" ht="21">
      <c r="B51" s="136"/>
      <c r="C51" s="1"/>
      <c r="D51" s="1"/>
      <c r="E51" s="137"/>
      <c r="F51" s="138"/>
      <c r="G51" s="137"/>
      <c r="H51" s="138"/>
      <c r="I51" s="137"/>
      <c r="J51" s="138"/>
      <c r="K51" s="137"/>
      <c r="L51" s="138"/>
      <c r="M51" s="137"/>
      <c r="N51" s="138"/>
      <c r="O51" s="139"/>
      <c r="P51" s="138"/>
      <c r="Q51" s="139"/>
      <c r="R51" s="138"/>
      <c r="S51" s="139"/>
      <c r="T51" s="138"/>
      <c r="U51" s="137"/>
      <c r="V51" s="138"/>
      <c r="W51" s="137"/>
      <c r="X51" s="138"/>
      <c r="Y51" s="137"/>
      <c r="Z51" s="138"/>
      <c r="AA51" s="137"/>
      <c r="AB51" s="138"/>
      <c r="AC51" s="139"/>
      <c r="AD51" s="138"/>
      <c r="AE51" s="137"/>
      <c r="AF51" s="140"/>
      <c r="AG51" s="138"/>
      <c r="AH51" s="141"/>
      <c r="AI51" s="135"/>
      <c r="AJ51" s="135"/>
      <c r="AK51" s="135"/>
      <c r="AL51" s="135"/>
      <c r="AM51" s="135"/>
    </row>
    <row r="52" spans="2:39" s="12" customFormat="1" ht="21">
      <c r="B52" s="136"/>
      <c r="C52" s="1"/>
      <c r="D52" s="1"/>
      <c r="E52" s="137"/>
      <c r="F52" s="138"/>
      <c r="G52" s="137"/>
      <c r="H52" s="138"/>
      <c r="I52" s="137"/>
      <c r="J52" s="138"/>
      <c r="K52" s="137"/>
      <c r="L52" s="138"/>
      <c r="M52" s="137"/>
      <c r="N52" s="138"/>
      <c r="O52" s="139"/>
      <c r="P52" s="138"/>
      <c r="Q52" s="139"/>
      <c r="R52" s="138"/>
      <c r="S52" s="139"/>
      <c r="T52" s="138"/>
      <c r="U52" s="137"/>
      <c r="V52" s="138"/>
      <c r="W52" s="137"/>
      <c r="X52" s="138"/>
      <c r="Y52" s="137"/>
      <c r="Z52" s="138"/>
      <c r="AA52" s="137"/>
      <c r="AB52" s="138"/>
      <c r="AC52" s="139"/>
      <c r="AD52" s="138"/>
      <c r="AE52" s="137"/>
      <c r="AF52" s="140"/>
      <c r="AG52" s="138"/>
      <c r="AH52" s="141"/>
      <c r="AI52" s="135"/>
      <c r="AJ52" s="135"/>
      <c r="AK52" s="135"/>
      <c r="AL52" s="135"/>
      <c r="AM52" s="135"/>
    </row>
    <row r="53" spans="2:39" s="12" customFormat="1" ht="21">
      <c r="B53" s="136"/>
      <c r="C53" s="1"/>
      <c r="D53" s="1"/>
      <c r="E53" s="137"/>
      <c r="F53" s="138"/>
      <c r="G53" s="137"/>
      <c r="H53" s="138"/>
      <c r="I53" s="137"/>
      <c r="J53" s="138"/>
      <c r="K53" s="137"/>
      <c r="L53" s="138"/>
      <c r="M53" s="137"/>
      <c r="N53" s="138"/>
      <c r="O53" s="139"/>
      <c r="P53" s="138"/>
      <c r="Q53" s="139"/>
      <c r="R53" s="138"/>
      <c r="S53" s="139"/>
      <c r="T53" s="138"/>
      <c r="U53" s="137"/>
      <c r="V53" s="138"/>
      <c r="W53" s="137"/>
      <c r="X53" s="138"/>
      <c r="Y53" s="137"/>
      <c r="Z53" s="138"/>
      <c r="AA53" s="137"/>
      <c r="AB53" s="138"/>
      <c r="AC53" s="139"/>
      <c r="AD53" s="138"/>
      <c r="AE53" s="137"/>
      <c r="AF53" s="140"/>
      <c r="AG53" s="138"/>
      <c r="AH53" s="141"/>
      <c r="AI53" s="135"/>
      <c r="AJ53" s="135"/>
      <c r="AK53" s="135"/>
      <c r="AL53" s="135"/>
      <c r="AM53" s="135"/>
    </row>
    <row r="54" spans="2:39" s="12" customFormat="1" ht="21">
      <c r="B54" s="136"/>
      <c r="C54" s="1"/>
      <c r="D54" s="1"/>
      <c r="E54" s="137"/>
      <c r="F54" s="138"/>
      <c r="G54" s="137"/>
      <c r="H54" s="138"/>
      <c r="I54" s="137"/>
      <c r="J54" s="138"/>
      <c r="K54" s="137"/>
      <c r="L54" s="138"/>
      <c r="M54" s="137"/>
      <c r="N54" s="138"/>
      <c r="O54" s="139"/>
      <c r="P54" s="138"/>
      <c r="Q54" s="139"/>
      <c r="R54" s="138"/>
      <c r="S54" s="139"/>
      <c r="T54" s="138"/>
      <c r="U54" s="137"/>
      <c r="V54" s="138"/>
      <c r="W54" s="137"/>
      <c r="X54" s="138"/>
      <c r="Y54" s="137"/>
      <c r="Z54" s="138"/>
      <c r="AA54" s="137"/>
      <c r="AB54" s="138"/>
      <c r="AC54" s="139"/>
      <c r="AD54" s="138"/>
      <c r="AE54" s="137"/>
      <c r="AF54" s="140"/>
      <c r="AG54" s="138"/>
      <c r="AH54" s="141"/>
      <c r="AI54" s="135"/>
      <c r="AJ54" s="135"/>
      <c r="AK54" s="135"/>
      <c r="AL54" s="135"/>
      <c r="AM54" s="135"/>
    </row>
    <row r="55" spans="2:39" s="12" customFormat="1" ht="21">
      <c r="B55" s="136"/>
      <c r="C55" s="1"/>
      <c r="D55" s="1"/>
      <c r="E55" s="137"/>
      <c r="F55" s="138"/>
      <c r="G55" s="137"/>
      <c r="H55" s="138"/>
      <c r="I55" s="137"/>
      <c r="J55" s="138"/>
      <c r="K55" s="137"/>
      <c r="L55" s="138"/>
      <c r="M55" s="137"/>
      <c r="N55" s="138"/>
      <c r="O55" s="139"/>
      <c r="P55" s="138"/>
      <c r="Q55" s="139"/>
      <c r="R55" s="138"/>
      <c r="S55" s="139"/>
      <c r="T55" s="138"/>
      <c r="U55" s="137"/>
      <c r="V55" s="138"/>
      <c r="W55" s="137"/>
      <c r="X55" s="138"/>
      <c r="Y55" s="137"/>
      <c r="Z55" s="138"/>
      <c r="AA55" s="137"/>
      <c r="AB55" s="138"/>
      <c r="AC55" s="139"/>
      <c r="AD55" s="138"/>
      <c r="AE55" s="137"/>
      <c r="AF55" s="140"/>
      <c r="AG55" s="138"/>
      <c r="AH55" s="141"/>
      <c r="AI55" s="135"/>
      <c r="AJ55" s="135"/>
      <c r="AK55" s="135"/>
      <c r="AL55" s="135"/>
      <c r="AM55" s="135"/>
    </row>
    <row r="56" spans="2:39" s="12" customFormat="1" ht="21">
      <c r="B56" s="136"/>
      <c r="C56" s="1"/>
      <c r="D56" s="1"/>
      <c r="E56" s="137"/>
      <c r="F56" s="138"/>
      <c r="G56" s="137"/>
      <c r="H56" s="138"/>
      <c r="I56" s="137"/>
      <c r="J56" s="138"/>
      <c r="K56" s="137"/>
      <c r="L56" s="138"/>
      <c r="M56" s="137"/>
      <c r="N56" s="138"/>
      <c r="O56" s="139"/>
      <c r="P56" s="138"/>
      <c r="Q56" s="139"/>
      <c r="R56" s="138"/>
      <c r="S56" s="139"/>
      <c r="T56" s="138"/>
      <c r="U56" s="137"/>
      <c r="V56" s="138"/>
      <c r="W56" s="137"/>
      <c r="X56" s="138"/>
      <c r="Y56" s="137"/>
      <c r="Z56" s="138"/>
      <c r="AA56" s="137"/>
      <c r="AB56" s="138"/>
      <c r="AC56" s="139"/>
      <c r="AD56" s="138"/>
      <c r="AE56" s="137"/>
      <c r="AF56" s="140"/>
      <c r="AG56" s="138"/>
      <c r="AH56" s="141"/>
      <c r="AI56" s="135"/>
      <c r="AJ56" s="135"/>
      <c r="AK56" s="135"/>
      <c r="AL56" s="135"/>
      <c r="AM56" s="135"/>
    </row>
    <row r="57" spans="2:39" s="12" customFormat="1" ht="21">
      <c r="B57" s="136"/>
      <c r="C57" s="1"/>
      <c r="D57" s="1"/>
      <c r="E57" s="137"/>
      <c r="F57" s="138"/>
      <c r="G57" s="137"/>
      <c r="H57" s="138"/>
      <c r="I57" s="137"/>
      <c r="J57" s="138"/>
      <c r="K57" s="137"/>
      <c r="L57" s="138"/>
      <c r="M57" s="137"/>
      <c r="N57" s="138"/>
      <c r="O57" s="139"/>
      <c r="P57" s="138"/>
      <c r="Q57" s="139"/>
      <c r="R57" s="138"/>
      <c r="S57" s="139"/>
      <c r="T57" s="138"/>
      <c r="U57" s="137"/>
      <c r="V57" s="138"/>
      <c r="W57" s="137"/>
      <c r="X57" s="138"/>
      <c r="Y57" s="137"/>
      <c r="Z57" s="138"/>
      <c r="AA57" s="137"/>
      <c r="AB57" s="138"/>
      <c r="AC57" s="139"/>
      <c r="AD57" s="138"/>
      <c r="AE57" s="137"/>
      <c r="AF57" s="140"/>
      <c r="AG57" s="138"/>
      <c r="AH57" s="141"/>
      <c r="AI57" s="135"/>
      <c r="AJ57" s="135"/>
      <c r="AK57" s="135"/>
      <c r="AL57" s="135"/>
      <c r="AM57" s="135"/>
    </row>
    <row r="58" spans="2:39" s="12" customFormat="1" ht="21">
      <c r="B58" s="136"/>
      <c r="C58" s="1"/>
      <c r="D58" s="1"/>
      <c r="E58" s="137"/>
      <c r="F58" s="138"/>
      <c r="G58" s="137"/>
      <c r="H58" s="138"/>
      <c r="I58" s="137"/>
      <c r="J58" s="138"/>
      <c r="K58" s="137"/>
      <c r="L58" s="138"/>
      <c r="M58" s="137"/>
      <c r="N58" s="138"/>
      <c r="O58" s="139"/>
      <c r="P58" s="138"/>
      <c r="Q58" s="139"/>
      <c r="R58" s="138"/>
      <c r="S58" s="139"/>
      <c r="T58" s="138"/>
      <c r="U58" s="137"/>
      <c r="V58" s="138"/>
      <c r="W58" s="137"/>
      <c r="X58" s="138"/>
      <c r="Y58" s="137"/>
      <c r="Z58" s="138"/>
      <c r="AA58" s="137"/>
      <c r="AB58" s="138"/>
      <c r="AC58" s="139"/>
      <c r="AD58" s="138"/>
      <c r="AE58" s="137"/>
      <c r="AF58" s="140"/>
      <c r="AG58" s="138"/>
      <c r="AH58" s="141"/>
      <c r="AI58" s="135"/>
      <c r="AJ58" s="135"/>
      <c r="AK58" s="135"/>
      <c r="AL58" s="135"/>
      <c r="AM58" s="135"/>
    </row>
    <row r="59" spans="2:39" s="12" customFormat="1" ht="21">
      <c r="B59" s="136"/>
      <c r="C59" s="1"/>
      <c r="D59" s="1"/>
      <c r="E59" s="137"/>
      <c r="F59" s="138"/>
      <c r="G59" s="137"/>
      <c r="H59" s="138"/>
      <c r="I59" s="137"/>
      <c r="J59" s="138"/>
      <c r="K59" s="137"/>
      <c r="L59" s="138"/>
      <c r="M59" s="137"/>
      <c r="N59" s="138"/>
      <c r="O59" s="139"/>
      <c r="P59" s="138"/>
      <c r="Q59" s="139"/>
      <c r="R59" s="138"/>
      <c r="S59" s="139"/>
      <c r="T59" s="138"/>
      <c r="U59" s="137"/>
      <c r="V59" s="138"/>
      <c r="W59" s="137"/>
      <c r="X59" s="138"/>
      <c r="Y59" s="137"/>
      <c r="Z59" s="138"/>
      <c r="AA59" s="137"/>
      <c r="AB59" s="138"/>
      <c r="AC59" s="139"/>
      <c r="AD59" s="138"/>
      <c r="AE59" s="137"/>
      <c r="AF59" s="140"/>
      <c r="AG59" s="138"/>
      <c r="AH59" s="141"/>
      <c r="AI59" s="135"/>
      <c r="AJ59" s="135"/>
      <c r="AK59" s="135"/>
      <c r="AL59" s="135"/>
      <c r="AM59" s="135"/>
    </row>
    <row r="60" spans="2:39" s="12" customFormat="1" ht="21">
      <c r="B60" s="136"/>
      <c r="C60" s="1"/>
      <c r="D60" s="1"/>
      <c r="E60" s="137"/>
      <c r="F60" s="138"/>
      <c r="G60" s="137"/>
      <c r="H60" s="138"/>
      <c r="I60" s="137"/>
      <c r="J60" s="138"/>
      <c r="K60" s="137"/>
      <c r="L60" s="138"/>
      <c r="M60" s="137"/>
      <c r="N60" s="138"/>
      <c r="O60" s="139"/>
      <c r="P60" s="138"/>
      <c r="Q60" s="139"/>
      <c r="R60" s="138"/>
      <c r="S60" s="139"/>
      <c r="T60" s="138"/>
      <c r="U60" s="137"/>
      <c r="V60" s="138"/>
      <c r="W60" s="137"/>
      <c r="X60" s="138"/>
      <c r="Y60" s="137"/>
      <c r="Z60" s="138"/>
      <c r="AA60" s="137"/>
      <c r="AB60" s="138"/>
      <c r="AC60" s="139"/>
      <c r="AD60" s="138"/>
      <c r="AE60" s="137"/>
      <c r="AF60" s="140"/>
      <c r="AG60" s="138"/>
      <c r="AH60" s="141"/>
      <c r="AI60" s="135"/>
      <c r="AJ60" s="135"/>
      <c r="AK60" s="135"/>
      <c r="AL60" s="135"/>
      <c r="AM60" s="135"/>
    </row>
    <row r="61" spans="2:39" ht="13.5" customHeight="1"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32"/>
      <c r="AJ61" s="132"/>
      <c r="AK61" s="132"/>
      <c r="AL61" s="132"/>
      <c r="AM61" s="132"/>
    </row>
    <row r="63" spans="3:17" ht="21"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5"/>
      <c r="P63" s="35"/>
      <c r="Q63" s="35"/>
    </row>
    <row r="64" spans="3:17" ht="21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5"/>
      <c r="N64" s="35"/>
      <c r="O64" s="35"/>
      <c r="P64" s="35"/>
      <c r="Q64" s="35"/>
    </row>
    <row r="65" spans="3:25" ht="21">
      <c r="C65" s="33"/>
      <c r="D65" s="34"/>
      <c r="E65" s="34"/>
      <c r="F65" s="34"/>
      <c r="G65" s="34"/>
      <c r="H65" s="34"/>
      <c r="I65" s="34"/>
      <c r="J65" s="34"/>
      <c r="K65" s="34"/>
      <c r="L65" s="34"/>
      <c r="M65" s="142"/>
      <c r="N65" s="112"/>
      <c r="O65" s="112"/>
      <c r="P65" s="112"/>
      <c r="Q65" s="35"/>
      <c r="T65" s="64"/>
      <c r="U65" s="37"/>
      <c r="V65" s="37"/>
      <c r="W65" s="37"/>
      <c r="X65" s="37"/>
      <c r="Y65" s="37"/>
    </row>
    <row r="66" spans="4:25" ht="21">
      <c r="D66" s="35"/>
      <c r="M66" s="35"/>
      <c r="N66" s="35"/>
      <c r="O66" s="35"/>
      <c r="P66" s="35"/>
      <c r="Q66" s="35"/>
      <c r="T66" s="37"/>
      <c r="U66" s="64"/>
      <c r="V66" s="37"/>
      <c r="W66" s="37"/>
      <c r="X66" s="37"/>
      <c r="Y66" s="37"/>
    </row>
    <row r="67" spans="4:17" ht="21">
      <c r="D67" s="35"/>
      <c r="M67" s="35"/>
      <c r="N67" s="35"/>
      <c r="O67" s="35"/>
      <c r="P67" s="35"/>
      <c r="Q67" s="35"/>
    </row>
    <row r="68" spans="4:21" ht="21">
      <c r="D68" s="34"/>
      <c r="U68" s="35"/>
    </row>
    <row r="69" ht="21">
      <c r="D69" s="34"/>
    </row>
    <row r="70" ht="21">
      <c r="D70" s="34"/>
    </row>
    <row r="71" ht="21">
      <c r="D71" s="34"/>
    </row>
    <row r="72" ht="21">
      <c r="D72" s="34"/>
    </row>
    <row r="73" ht="21">
      <c r="E73" s="35"/>
    </row>
    <row r="74" ht="3.75" customHeight="1"/>
  </sheetData>
  <sheetProtection password="880B" sheet="1" formatCells="0" formatColumns="0" formatRows="0" insertColumns="0" insertRows="0" insertHyperlinks="0" deleteColumns="0" deleteRows="0" sort="0" autoFilter="0" pivotTables="0"/>
  <mergeCells count="4">
    <mergeCell ref="E9:P9"/>
    <mergeCell ref="Q9:T9"/>
    <mergeCell ref="U9:AD9"/>
    <mergeCell ref="AE9:AG9"/>
  </mergeCells>
  <printOptions horizontalCentered="1" verticalCentered="1"/>
  <pageMargins left="0.1968503937007874" right="0.7874015748031497" top="0.1968503937007874" bottom="0.1968503937007874" header="0.11811023622047245" footer="0.196850393700787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B49"/>
  <sheetViews>
    <sheetView view="pageBreakPreview" zoomScale="50" zoomScaleNormal="75" zoomScaleSheetLayoutView="50" zoomScalePageLayoutView="0" workbookViewId="0" topLeftCell="A2">
      <selection activeCell="Q39" sqref="Q39"/>
    </sheetView>
  </sheetViews>
  <sheetFormatPr defaultColWidth="11.421875" defaultRowHeight="12.75"/>
  <cols>
    <col min="1" max="1" width="6.00390625" style="13" customWidth="1"/>
    <col min="2" max="2" width="5.7109375" style="13" customWidth="1"/>
    <col min="3" max="3" width="32.421875" style="13" customWidth="1"/>
    <col min="4" max="4" width="26.421875" style="13" customWidth="1"/>
    <col min="5" max="5" width="10.421875" style="13" customWidth="1"/>
    <col min="6" max="6" width="4.8515625" style="13" customWidth="1"/>
    <col min="7" max="7" width="10.421875" style="13" customWidth="1"/>
    <col min="8" max="8" width="5.00390625" style="13" customWidth="1"/>
    <col min="9" max="9" width="11.28125" style="13" customWidth="1"/>
    <col min="10" max="10" width="4.57421875" style="13" customWidth="1"/>
    <col min="11" max="11" width="10.140625" style="13" customWidth="1"/>
    <col min="12" max="12" width="5.140625" style="13" customWidth="1"/>
    <col min="13" max="13" width="11.421875" style="13" customWidth="1"/>
    <col min="14" max="14" width="4.7109375" style="13" customWidth="1"/>
    <col min="15" max="15" width="11.421875" style="13" customWidth="1"/>
    <col min="16" max="16" width="4.8515625" style="13" customWidth="1"/>
    <col min="17" max="17" width="11.421875" style="13" customWidth="1"/>
    <col min="18" max="18" width="5.28125" style="13" customWidth="1"/>
    <col min="19" max="19" width="10.7109375" style="13" customWidth="1"/>
    <col min="20" max="20" width="4.28125" style="13" customWidth="1"/>
    <col min="21" max="21" width="11.421875" style="13" customWidth="1"/>
    <col min="22" max="22" width="5.28125" style="13" customWidth="1"/>
    <col min="23" max="23" width="9.7109375" style="13" customWidth="1"/>
    <col min="24" max="24" width="5.421875" style="13" customWidth="1"/>
    <col min="25" max="25" width="12.28125" style="13" customWidth="1"/>
    <col min="26" max="26" width="11.421875" style="13" customWidth="1"/>
    <col min="27" max="27" width="7.00390625" style="13" customWidth="1"/>
    <col min="28" max="28" width="12.7109375" style="13" customWidth="1"/>
    <col min="29" max="29" width="2.00390625" style="13" customWidth="1"/>
    <col min="30" max="16384" width="11.421875" style="13" customWidth="1"/>
  </cols>
  <sheetData>
    <row r="1" spans="2:13" ht="15">
      <c r="B1" s="631"/>
      <c r="C1" s="631"/>
      <c r="D1" s="631"/>
      <c r="E1" s="38"/>
      <c r="F1" s="39"/>
      <c r="G1" s="39"/>
      <c r="H1" s="39"/>
      <c r="I1" s="39"/>
      <c r="J1" s="39"/>
      <c r="K1" s="39"/>
      <c r="L1" s="39"/>
      <c r="M1" s="39"/>
    </row>
    <row r="2" spans="2:17" ht="17.25">
      <c r="B2" s="14" t="s">
        <v>84</v>
      </c>
      <c r="C2" s="15"/>
      <c r="D2" s="15"/>
      <c r="E2" s="15"/>
      <c r="F2" s="15"/>
      <c r="G2" s="15"/>
      <c r="H2" s="15"/>
      <c r="I2" s="15"/>
      <c r="J2" s="40"/>
      <c r="K2" s="40"/>
      <c r="L2" s="40"/>
      <c r="Q2" s="13" t="s">
        <v>83</v>
      </c>
    </row>
    <row r="3" spans="2:12" ht="17.25">
      <c r="B3" s="14" t="s">
        <v>80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17.25">
      <c r="B4" s="14" t="s">
        <v>81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ht="18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2" ht="18">
      <c r="B6" s="16"/>
      <c r="C6" s="16"/>
      <c r="D6" s="14" t="s">
        <v>505</v>
      </c>
      <c r="E6" s="14"/>
      <c r="F6" s="16"/>
      <c r="G6" s="16"/>
      <c r="H6" s="16"/>
      <c r="I6" s="16"/>
      <c r="J6" s="16"/>
      <c r="K6" s="16"/>
      <c r="L6" s="16"/>
    </row>
    <row r="7" spans="2:12" ht="18">
      <c r="B7" s="16"/>
      <c r="C7" s="16"/>
      <c r="D7" s="14" t="s">
        <v>489</v>
      </c>
      <c r="E7" s="16"/>
      <c r="F7" s="16"/>
      <c r="G7" s="16"/>
      <c r="H7" s="16"/>
      <c r="I7" s="16"/>
      <c r="J7" s="16"/>
      <c r="K7" s="16"/>
      <c r="L7" s="16"/>
    </row>
    <row r="8" spans="2:12" ht="18">
      <c r="B8" s="16"/>
      <c r="C8" s="16"/>
      <c r="D8" s="14" t="s">
        <v>3</v>
      </c>
      <c r="E8" s="16"/>
      <c r="F8" s="16"/>
      <c r="G8" s="16"/>
      <c r="H8" s="16"/>
      <c r="I8" s="16"/>
      <c r="J8" s="16"/>
      <c r="K8" s="16"/>
      <c r="L8" s="16"/>
    </row>
    <row r="9" spans="2:12" ht="18" thickBot="1">
      <c r="B9" s="16"/>
      <c r="C9" s="16"/>
      <c r="D9" s="14"/>
      <c r="E9" s="16"/>
      <c r="F9" s="16"/>
      <c r="G9" s="16"/>
      <c r="H9" s="16"/>
      <c r="I9" s="16"/>
      <c r="J9" s="16"/>
      <c r="K9" s="16"/>
      <c r="L9" s="16"/>
    </row>
    <row r="10" spans="2:27" ht="26.25" customHeight="1" thickBot="1">
      <c r="B10" s="41"/>
      <c r="C10" s="41"/>
      <c r="D10" s="41"/>
      <c r="E10" s="632" t="s">
        <v>48</v>
      </c>
      <c r="F10" s="633"/>
      <c r="G10" s="633"/>
      <c r="H10" s="633"/>
      <c r="I10" s="633"/>
      <c r="J10" s="633"/>
      <c r="K10" s="633"/>
      <c r="L10" s="634"/>
      <c r="M10" s="647" t="s">
        <v>49</v>
      </c>
      <c r="N10" s="648"/>
      <c r="O10" s="648"/>
      <c r="P10" s="648"/>
      <c r="Q10" s="648"/>
      <c r="R10" s="648"/>
      <c r="S10" s="648"/>
      <c r="T10" s="595"/>
      <c r="U10" s="647" t="s">
        <v>50</v>
      </c>
      <c r="V10" s="648"/>
      <c r="W10" s="648"/>
      <c r="X10" s="649"/>
      <c r="Y10" s="638" t="s">
        <v>39</v>
      </c>
      <c r="Z10" s="639"/>
      <c r="AA10" s="640"/>
    </row>
    <row r="11" spans="2:27" ht="351" customHeight="1" thickBot="1">
      <c r="B11" s="18" t="s">
        <v>4</v>
      </c>
      <c r="C11" s="42" t="s">
        <v>162</v>
      </c>
      <c r="D11" s="20" t="s">
        <v>163</v>
      </c>
      <c r="E11" s="193" t="s">
        <v>72</v>
      </c>
      <c r="F11" s="194" t="s">
        <v>99</v>
      </c>
      <c r="G11" s="195" t="s">
        <v>167</v>
      </c>
      <c r="H11" s="195" t="s">
        <v>99</v>
      </c>
      <c r="I11" s="456" t="s">
        <v>115</v>
      </c>
      <c r="J11" s="457" t="s">
        <v>30</v>
      </c>
      <c r="K11" s="458" t="s">
        <v>31</v>
      </c>
      <c r="L11" s="459" t="s">
        <v>91</v>
      </c>
      <c r="M11" s="594" t="s">
        <v>73</v>
      </c>
      <c r="N11" s="194" t="s">
        <v>63</v>
      </c>
      <c r="O11" s="195" t="s">
        <v>74</v>
      </c>
      <c r="P11" s="194" t="s">
        <v>7</v>
      </c>
      <c r="Q11" s="194" t="s">
        <v>29</v>
      </c>
      <c r="R11" s="497" t="s">
        <v>105</v>
      </c>
      <c r="S11" s="596" t="s">
        <v>32</v>
      </c>
      <c r="T11" s="597" t="s">
        <v>103</v>
      </c>
      <c r="U11" s="492" t="s">
        <v>38</v>
      </c>
      <c r="V11" s="205" t="s">
        <v>105</v>
      </c>
      <c r="W11" s="493" t="s">
        <v>37</v>
      </c>
      <c r="X11" s="494" t="s">
        <v>104</v>
      </c>
      <c r="Y11" s="466" t="s">
        <v>5</v>
      </c>
      <c r="Z11" s="467" t="s">
        <v>89</v>
      </c>
      <c r="AA11" s="43" t="s">
        <v>6</v>
      </c>
    </row>
    <row r="12" spans="2:28" ht="21">
      <c r="B12" s="44">
        <v>1</v>
      </c>
      <c r="C12" s="468" t="s">
        <v>340</v>
      </c>
      <c r="D12" s="256" t="s">
        <v>9</v>
      </c>
      <c r="E12" s="562">
        <v>18.916666666666664</v>
      </c>
      <c r="F12" s="554">
        <v>0</v>
      </c>
      <c r="G12" s="553">
        <v>28.666666666666664</v>
      </c>
      <c r="H12" s="554">
        <v>0</v>
      </c>
      <c r="I12" s="245">
        <v>19.5</v>
      </c>
      <c r="J12" s="246">
        <v>0</v>
      </c>
      <c r="K12" s="481">
        <f aca="true" t="shared" si="0" ref="K12:K37">((E12+G12+I12)/8)*3</f>
        <v>25.15625</v>
      </c>
      <c r="L12" s="448">
        <f aca="true" t="shared" si="1" ref="L12:L27">F12+H12+J12</f>
        <v>0</v>
      </c>
      <c r="M12" s="252">
        <v>22</v>
      </c>
      <c r="N12" s="46">
        <v>5</v>
      </c>
      <c r="O12" s="47">
        <v>24</v>
      </c>
      <c r="P12" s="46">
        <v>3</v>
      </c>
      <c r="Q12" s="389">
        <v>13.75</v>
      </c>
      <c r="R12" s="498">
        <v>1</v>
      </c>
      <c r="S12" s="200">
        <f aca="true" t="shared" si="2" ref="S12:S37">((M12+O12+Q12)/5)*2</f>
        <v>23.9</v>
      </c>
      <c r="T12" s="48">
        <v>9</v>
      </c>
      <c r="U12" s="252">
        <v>13</v>
      </c>
      <c r="V12" s="75">
        <v>2</v>
      </c>
      <c r="W12" s="200">
        <f aca="true" t="shared" si="3" ref="W12:W23">U12</f>
        <v>13</v>
      </c>
      <c r="X12" s="48">
        <f aca="true" t="shared" si="4" ref="X12:X23">V12</f>
        <v>2</v>
      </c>
      <c r="Y12" s="197">
        <f aca="true" t="shared" si="5" ref="Y12:Y37">K12+S12+W12</f>
        <v>62.05625</v>
      </c>
      <c r="Z12" s="558">
        <f aca="true" t="shared" si="6" ref="Z12:Z37">SUM(Y12/6)</f>
        <v>10.342708333333333</v>
      </c>
      <c r="AA12" s="559">
        <v>30</v>
      </c>
      <c r="AB12" s="560" t="s">
        <v>164</v>
      </c>
    </row>
    <row r="13" spans="2:28" ht="21">
      <c r="B13" s="50">
        <v>2</v>
      </c>
      <c r="C13" s="469" t="s">
        <v>341</v>
      </c>
      <c r="D13" s="257" t="s">
        <v>342</v>
      </c>
      <c r="E13" s="248">
        <v>13.333333333333334</v>
      </c>
      <c r="F13" s="236">
        <v>0</v>
      </c>
      <c r="G13" s="239">
        <v>13.333333333333334</v>
      </c>
      <c r="H13" s="236">
        <v>0</v>
      </c>
      <c r="I13" s="239">
        <v>19.5</v>
      </c>
      <c r="J13" s="241">
        <v>0</v>
      </c>
      <c r="K13" s="209">
        <f t="shared" si="0"/>
        <v>17.3125</v>
      </c>
      <c r="L13" s="54">
        <f t="shared" si="1"/>
        <v>0</v>
      </c>
      <c r="M13" s="495">
        <v>22</v>
      </c>
      <c r="N13" s="400">
        <v>5</v>
      </c>
      <c r="O13" s="53">
        <v>20</v>
      </c>
      <c r="P13" s="52">
        <v>3</v>
      </c>
      <c r="Q13" s="53">
        <v>14.25</v>
      </c>
      <c r="R13" s="56">
        <v>1</v>
      </c>
      <c r="S13" s="201">
        <f t="shared" si="2"/>
        <v>22.5</v>
      </c>
      <c r="T13" s="56">
        <f>R13+P13+N13</f>
        <v>9</v>
      </c>
      <c r="U13" s="249">
        <v>13.75</v>
      </c>
      <c r="V13" s="78">
        <v>2</v>
      </c>
      <c r="W13" s="201">
        <f t="shared" si="3"/>
        <v>13.75</v>
      </c>
      <c r="X13" s="56">
        <f t="shared" si="4"/>
        <v>2</v>
      </c>
      <c r="Y13" s="198">
        <f t="shared" si="5"/>
        <v>53.5625</v>
      </c>
      <c r="Z13" s="450">
        <f t="shared" si="6"/>
        <v>8.927083333333334</v>
      </c>
      <c r="AA13" s="451">
        <f>L13+T13+X13</f>
        <v>11</v>
      </c>
      <c r="AB13" s="11" t="s">
        <v>165</v>
      </c>
    </row>
    <row r="14" spans="2:28" ht="21">
      <c r="B14" s="50">
        <v>3</v>
      </c>
      <c r="C14" s="469" t="s">
        <v>343</v>
      </c>
      <c r="D14" s="257" t="s">
        <v>344</v>
      </c>
      <c r="E14" s="561">
        <v>25.5</v>
      </c>
      <c r="F14" s="402">
        <v>0</v>
      </c>
      <c r="G14" s="393">
        <v>18.833333333333336</v>
      </c>
      <c r="H14" s="402">
        <v>0</v>
      </c>
      <c r="I14" s="53">
        <v>21</v>
      </c>
      <c r="J14" s="56">
        <v>4</v>
      </c>
      <c r="K14" s="209">
        <f t="shared" si="0"/>
        <v>24.500000000000004</v>
      </c>
      <c r="L14" s="54">
        <f t="shared" si="1"/>
        <v>4</v>
      </c>
      <c r="M14" s="495">
        <v>24</v>
      </c>
      <c r="N14" s="400">
        <v>5</v>
      </c>
      <c r="O14" s="53">
        <v>22</v>
      </c>
      <c r="P14" s="52">
        <v>3</v>
      </c>
      <c r="Q14" s="53">
        <v>12</v>
      </c>
      <c r="R14" s="56">
        <v>1</v>
      </c>
      <c r="S14" s="201">
        <f t="shared" si="2"/>
        <v>23.2</v>
      </c>
      <c r="T14" s="56">
        <f>R14+P14+N14</f>
        <v>9</v>
      </c>
      <c r="U14" s="249">
        <v>10</v>
      </c>
      <c r="V14" s="78">
        <v>2</v>
      </c>
      <c r="W14" s="201">
        <f t="shared" si="3"/>
        <v>10</v>
      </c>
      <c r="X14" s="56">
        <f t="shared" si="4"/>
        <v>2</v>
      </c>
      <c r="Y14" s="198">
        <f t="shared" si="5"/>
        <v>57.7</v>
      </c>
      <c r="Z14" s="450">
        <f t="shared" si="6"/>
        <v>9.616666666666667</v>
      </c>
      <c r="AA14" s="451">
        <f>L14+T14+X14</f>
        <v>15</v>
      </c>
      <c r="AB14" s="11" t="s">
        <v>165</v>
      </c>
    </row>
    <row r="15" spans="2:28" ht="21">
      <c r="B15" s="50">
        <v>4</v>
      </c>
      <c r="C15" s="469" t="s">
        <v>346</v>
      </c>
      <c r="D15" s="257" t="s">
        <v>347</v>
      </c>
      <c r="E15" s="561">
        <v>18.5</v>
      </c>
      <c r="F15" s="402">
        <v>0</v>
      </c>
      <c r="G15" s="393">
        <v>12.75</v>
      </c>
      <c r="H15" s="402">
        <v>0</v>
      </c>
      <c r="I15" s="53">
        <v>20</v>
      </c>
      <c r="J15" s="56">
        <v>4</v>
      </c>
      <c r="K15" s="209">
        <f t="shared" si="0"/>
        <v>19.21875</v>
      </c>
      <c r="L15" s="54">
        <f t="shared" si="1"/>
        <v>4</v>
      </c>
      <c r="M15" s="495">
        <v>23</v>
      </c>
      <c r="N15" s="400">
        <v>5</v>
      </c>
      <c r="O15" s="53">
        <v>20</v>
      </c>
      <c r="P15" s="52">
        <v>3</v>
      </c>
      <c r="Q15" s="391">
        <v>12.75</v>
      </c>
      <c r="R15" s="408">
        <v>1</v>
      </c>
      <c r="S15" s="201">
        <f t="shared" si="2"/>
        <v>22.3</v>
      </c>
      <c r="T15" s="56">
        <f>R15+P15+N15</f>
        <v>9</v>
      </c>
      <c r="U15" s="249">
        <v>10.25</v>
      </c>
      <c r="V15" s="78">
        <v>2</v>
      </c>
      <c r="W15" s="201">
        <f t="shared" si="3"/>
        <v>10.25</v>
      </c>
      <c r="X15" s="56">
        <f t="shared" si="4"/>
        <v>2</v>
      </c>
      <c r="Y15" s="198">
        <f t="shared" si="5"/>
        <v>51.76875</v>
      </c>
      <c r="Z15" s="450">
        <f t="shared" si="6"/>
        <v>8.628124999999999</v>
      </c>
      <c r="AA15" s="451">
        <f>L15+T15+X15</f>
        <v>15</v>
      </c>
      <c r="AB15" s="11" t="s">
        <v>165</v>
      </c>
    </row>
    <row r="16" spans="2:28" ht="21">
      <c r="B16" s="50">
        <v>5</v>
      </c>
      <c r="C16" s="469" t="s">
        <v>348</v>
      </c>
      <c r="D16" s="257" t="s">
        <v>349</v>
      </c>
      <c r="E16" s="561">
        <v>14.6</v>
      </c>
      <c r="F16" s="402">
        <v>0</v>
      </c>
      <c r="G16" s="239">
        <v>23.083333333333336</v>
      </c>
      <c r="H16" s="236">
        <v>0</v>
      </c>
      <c r="I16" s="239">
        <v>19</v>
      </c>
      <c r="J16" s="241">
        <v>0</v>
      </c>
      <c r="K16" s="209">
        <f t="shared" si="0"/>
        <v>21.25625</v>
      </c>
      <c r="L16" s="54">
        <f t="shared" si="1"/>
        <v>0</v>
      </c>
      <c r="M16" s="495">
        <v>31</v>
      </c>
      <c r="N16" s="400">
        <v>5</v>
      </c>
      <c r="O16" s="53">
        <v>26</v>
      </c>
      <c r="P16" s="52">
        <v>3</v>
      </c>
      <c r="Q16" s="53">
        <v>10.125</v>
      </c>
      <c r="R16" s="56">
        <v>1</v>
      </c>
      <c r="S16" s="201">
        <f t="shared" si="2"/>
        <v>26.85</v>
      </c>
      <c r="T16" s="56">
        <v>9</v>
      </c>
      <c r="U16" s="249">
        <v>15.75</v>
      </c>
      <c r="V16" s="78">
        <v>2</v>
      </c>
      <c r="W16" s="201">
        <f t="shared" si="3"/>
        <v>15.75</v>
      </c>
      <c r="X16" s="56">
        <f t="shared" si="4"/>
        <v>2</v>
      </c>
      <c r="Y16" s="198">
        <f t="shared" si="5"/>
        <v>63.85625</v>
      </c>
      <c r="Z16" s="556">
        <f t="shared" si="6"/>
        <v>10.642708333333333</v>
      </c>
      <c r="AA16" s="557">
        <v>30</v>
      </c>
      <c r="AB16" s="405" t="s">
        <v>164</v>
      </c>
    </row>
    <row r="17" spans="2:28" ht="21">
      <c r="B17" s="50">
        <v>6</v>
      </c>
      <c r="C17" s="469" t="s">
        <v>350</v>
      </c>
      <c r="D17" s="257" t="s">
        <v>351</v>
      </c>
      <c r="E17" s="561">
        <v>17.166666666666664</v>
      </c>
      <c r="F17" s="402">
        <v>0</v>
      </c>
      <c r="G17" s="393">
        <v>26.583333333333336</v>
      </c>
      <c r="H17" s="402">
        <v>0</v>
      </c>
      <c r="I17" s="239">
        <v>19</v>
      </c>
      <c r="J17" s="241">
        <v>0</v>
      </c>
      <c r="K17" s="209">
        <f t="shared" si="0"/>
        <v>23.53125</v>
      </c>
      <c r="L17" s="54">
        <f t="shared" si="1"/>
        <v>0</v>
      </c>
      <c r="M17" s="495">
        <v>29</v>
      </c>
      <c r="N17" s="400">
        <v>5</v>
      </c>
      <c r="O17" s="53">
        <v>22</v>
      </c>
      <c r="P17" s="52">
        <v>3</v>
      </c>
      <c r="Q17" s="391">
        <v>12</v>
      </c>
      <c r="R17" s="408">
        <v>1</v>
      </c>
      <c r="S17" s="201">
        <f t="shared" si="2"/>
        <v>25.2</v>
      </c>
      <c r="T17" s="56">
        <f>R17+P17+N17</f>
        <v>9</v>
      </c>
      <c r="U17" s="249">
        <v>13.5</v>
      </c>
      <c r="V17" s="78">
        <v>2</v>
      </c>
      <c r="W17" s="201">
        <f t="shared" si="3"/>
        <v>13.5</v>
      </c>
      <c r="X17" s="56">
        <f t="shared" si="4"/>
        <v>2</v>
      </c>
      <c r="Y17" s="198">
        <f t="shared" si="5"/>
        <v>62.23125</v>
      </c>
      <c r="Z17" s="556">
        <f t="shared" si="6"/>
        <v>10.371875000000001</v>
      </c>
      <c r="AA17" s="557">
        <v>30</v>
      </c>
      <c r="AB17" s="405" t="s">
        <v>164</v>
      </c>
    </row>
    <row r="18" spans="2:28" ht="21">
      <c r="B18" s="50">
        <v>7</v>
      </c>
      <c r="C18" s="469" t="s">
        <v>359</v>
      </c>
      <c r="D18" s="257" t="s">
        <v>360</v>
      </c>
      <c r="E18" s="495">
        <v>31.666666666666664</v>
      </c>
      <c r="F18" s="400">
        <v>8</v>
      </c>
      <c r="G18" s="391">
        <v>32.75</v>
      </c>
      <c r="H18" s="400">
        <v>8</v>
      </c>
      <c r="I18" s="53">
        <v>21.5</v>
      </c>
      <c r="J18" s="56">
        <v>4</v>
      </c>
      <c r="K18" s="201">
        <f t="shared" si="0"/>
        <v>32.21875</v>
      </c>
      <c r="L18" s="56">
        <f t="shared" si="1"/>
        <v>20</v>
      </c>
      <c r="M18" s="495">
        <v>32</v>
      </c>
      <c r="N18" s="400">
        <v>5</v>
      </c>
      <c r="O18" s="53">
        <v>20</v>
      </c>
      <c r="P18" s="52">
        <v>3</v>
      </c>
      <c r="Q18" s="53">
        <v>13</v>
      </c>
      <c r="R18" s="56">
        <v>1</v>
      </c>
      <c r="S18" s="201">
        <f t="shared" si="2"/>
        <v>26</v>
      </c>
      <c r="T18" s="56">
        <f>R18+P18+N18</f>
        <v>9</v>
      </c>
      <c r="U18" s="249">
        <v>16</v>
      </c>
      <c r="V18" s="78">
        <v>2</v>
      </c>
      <c r="W18" s="201">
        <f t="shared" si="3"/>
        <v>16</v>
      </c>
      <c r="X18" s="56">
        <f t="shared" si="4"/>
        <v>2</v>
      </c>
      <c r="Y18" s="198">
        <f t="shared" si="5"/>
        <v>74.21875</v>
      </c>
      <c r="Z18" s="556">
        <f t="shared" si="6"/>
        <v>12.369791666666666</v>
      </c>
      <c r="AA18" s="557">
        <v>30</v>
      </c>
      <c r="AB18" s="405" t="s">
        <v>164</v>
      </c>
    </row>
    <row r="19" spans="2:28" ht="21">
      <c r="B19" s="50">
        <v>8</v>
      </c>
      <c r="C19" s="469" t="s">
        <v>361</v>
      </c>
      <c r="D19" s="257" t="s">
        <v>155</v>
      </c>
      <c r="E19" s="561">
        <v>26</v>
      </c>
      <c r="F19" s="402">
        <v>0</v>
      </c>
      <c r="G19" s="239">
        <v>26.583333333333336</v>
      </c>
      <c r="H19" s="236">
        <v>0</v>
      </c>
      <c r="I19" s="239">
        <v>19</v>
      </c>
      <c r="J19" s="241">
        <v>0</v>
      </c>
      <c r="K19" s="209">
        <f t="shared" si="0"/>
        <v>26.843750000000004</v>
      </c>
      <c r="L19" s="54">
        <f t="shared" si="1"/>
        <v>0</v>
      </c>
      <c r="M19" s="495">
        <v>25</v>
      </c>
      <c r="N19" s="400">
        <v>5</v>
      </c>
      <c r="O19" s="53">
        <v>34</v>
      </c>
      <c r="P19" s="52">
        <v>3</v>
      </c>
      <c r="Q19" s="53">
        <v>11.25</v>
      </c>
      <c r="R19" s="56">
        <v>1</v>
      </c>
      <c r="S19" s="201">
        <f t="shared" si="2"/>
        <v>28.1</v>
      </c>
      <c r="T19" s="56">
        <v>9</v>
      </c>
      <c r="U19" s="249">
        <v>11</v>
      </c>
      <c r="V19" s="78">
        <v>2</v>
      </c>
      <c r="W19" s="201">
        <f t="shared" si="3"/>
        <v>11</v>
      </c>
      <c r="X19" s="56">
        <f t="shared" si="4"/>
        <v>2</v>
      </c>
      <c r="Y19" s="198">
        <f t="shared" si="5"/>
        <v>65.94375000000001</v>
      </c>
      <c r="Z19" s="556">
        <f t="shared" si="6"/>
        <v>10.990625000000001</v>
      </c>
      <c r="AA19" s="557">
        <v>30</v>
      </c>
      <c r="AB19" s="405" t="s">
        <v>164</v>
      </c>
    </row>
    <row r="20" spans="2:28" ht="21">
      <c r="B20" s="50">
        <v>9</v>
      </c>
      <c r="C20" s="469" t="s">
        <v>362</v>
      </c>
      <c r="D20" s="257" t="s">
        <v>126</v>
      </c>
      <c r="E20" s="561">
        <v>25.333333333333336</v>
      </c>
      <c r="F20" s="402">
        <v>0</v>
      </c>
      <c r="G20" s="393">
        <v>21</v>
      </c>
      <c r="H20" s="402">
        <v>0</v>
      </c>
      <c r="I20" s="239">
        <v>19.5</v>
      </c>
      <c r="J20" s="241">
        <v>0</v>
      </c>
      <c r="K20" s="209">
        <f t="shared" si="0"/>
        <v>24.687500000000004</v>
      </c>
      <c r="L20" s="54">
        <f t="shared" si="1"/>
        <v>0</v>
      </c>
      <c r="M20" s="249">
        <v>27</v>
      </c>
      <c r="N20" s="52">
        <v>5</v>
      </c>
      <c r="O20" s="391">
        <v>24</v>
      </c>
      <c r="P20" s="400">
        <v>3</v>
      </c>
      <c r="Q20" s="239">
        <v>8.75</v>
      </c>
      <c r="R20" s="241">
        <v>0</v>
      </c>
      <c r="S20" s="201">
        <f t="shared" si="2"/>
        <v>23.9</v>
      </c>
      <c r="T20" s="56">
        <f>R20+P20+N20</f>
        <v>8</v>
      </c>
      <c r="U20" s="249">
        <v>11.5</v>
      </c>
      <c r="V20" s="78">
        <v>2</v>
      </c>
      <c r="W20" s="201">
        <f t="shared" si="3"/>
        <v>11.5</v>
      </c>
      <c r="X20" s="56">
        <f t="shared" si="4"/>
        <v>2</v>
      </c>
      <c r="Y20" s="198">
        <f t="shared" si="5"/>
        <v>60.087500000000006</v>
      </c>
      <c r="Z20" s="556">
        <f t="shared" si="6"/>
        <v>10.014583333333334</v>
      </c>
      <c r="AA20" s="557">
        <v>30</v>
      </c>
      <c r="AB20" s="405" t="s">
        <v>164</v>
      </c>
    </row>
    <row r="21" spans="2:28" ht="21">
      <c r="B21" s="50">
        <v>10</v>
      </c>
      <c r="C21" s="469" t="s">
        <v>368</v>
      </c>
      <c r="D21" s="257" t="s">
        <v>369</v>
      </c>
      <c r="E21" s="561">
        <v>27.833333333333336</v>
      </c>
      <c r="F21" s="402">
        <v>0</v>
      </c>
      <c r="G21" s="393">
        <v>25</v>
      </c>
      <c r="H21" s="402">
        <v>0</v>
      </c>
      <c r="I21" s="239">
        <v>19</v>
      </c>
      <c r="J21" s="241">
        <v>0</v>
      </c>
      <c r="K21" s="209">
        <f t="shared" si="0"/>
        <v>26.937500000000004</v>
      </c>
      <c r="L21" s="54">
        <f t="shared" si="1"/>
        <v>0</v>
      </c>
      <c r="M21" s="495">
        <v>20</v>
      </c>
      <c r="N21" s="400">
        <v>5</v>
      </c>
      <c r="O21" s="53">
        <v>20</v>
      </c>
      <c r="P21" s="52">
        <v>3</v>
      </c>
      <c r="Q21" s="53">
        <v>12.25</v>
      </c>
      <c r="R21" s="56">
        <v>1</v>
      </c>
      <c r="S21" s="201">
        <f t="shared" si="2"/>
        <v>20.9</v>
      </c>
      <c r="T21" s="56">
        <f>R21+P21+N21</f>
        <v>9</v>
      </c>
      <c r="U21" s="249">
        <v>16</v>
      </c>
      <c r="V21" s="78">
        <v>2</v>
      </c>
      <c r="W21" s="201">
        <f t="shared" si="3"/>
        <v>16</v>
      </c>
      <c r="X21" s="56">
        <f t="shared" si="4"/>
        <v>2</v>
      </c>
      <c r="Y21" s="198">
        <f t="shared" si="5"/>
        <v>63.837500000000006</v>
      </c>
      <c r="Z21" s="556">
        <f t="shared" si="6"/>
        <v>10.639583333333334</v>
      </c>
      <c r="AA21" s="557">
        <v>30</v>
      </c>
      <c r="AB21" s="405" t="s">
        <v>164</v>
      </c>
    </row>
    <row r="22" spans="2:28" ht="21">
      <c r="B22" s="50">
        <v>11</v>
      </c>
      <c r="C22" s="469" t="s">
        <v>370</v>
      </c>
      <c r="D22" s="257" t="s">
        <v>124</v>
      </c>
      <c r="E22" s="561">
        <v>23.25</v>
      </c>
      <c r="F22" s="402">
        <v>0</v>
      </c>
      <c r="G22" s="393">
        <v>26.5</v>
      </c>
      <c r="H22" s="402">
        <v>0</v>
      </c>
      <c r="I22" s="53">
        <v>20.5</v>
      </c>
      <c r="J22" s="56">
        <v>4</v>
      </c>
      <c r="K22" s="209">
        <f t="shared" si="0"/>
        <v>26.34375</v>
      </c>
      <c r="L22" s="54">
        <f t="shared" si="1"/>
        <v>4</v>
      </c>
      <c r="M22" s="495">
        <v>29</v>
      </c>
      <c r="N22" s="400">
        <v>5</v>
      </c>
      <c r="O22" s="53">
        <v>26</v>
      </c>
      <c r="P22" s="52">
        <v>3</v>
      </c>
      <c r="Q22" s="53">
        <v>13.125</v>
      </c>
      <c r="R22" s="56">
        <v>1</v>
      </c>
      <c r="S22" s="201">
        <f t="shared" si="2"/>
        <v>27.25</v>
      </c>
      <c r="T22" s="56">
        <f>R22+P22+N22</f>
        <v>9</v>
      </c>
      <c r="U22" s="249">
        <v>13.5</v>
      </c>
      <c r="V22" s="78">
        <v>2</v>
      </c>
      <c r="W22" s="201">
        <f t="shared" si="3"/>
        <v>13.5</v>
      </c>
      <c r="X22" s="56">
        <f t="shared" si="4"/>
        <v>2</v>
      </c>
      <c r="Y22" s="198">
        <f t="shared" si="5"/>
        <v>67.09375</v>
      </c>
      <c r="Z22" s="556">
        <f t="shared" si="6"/>
        <v>11.182291666666666</v>
      </c>
      <c r="AA22" s="557">
        <v>30</v>
      </c>
      <c r="AB22" s="405" t="s">
        <v>164</v>
      </c>
    </row>
    <row r="23" spans="2:28" ht="21">
      <c r="B23" s="50">
        <v>12</v>
      </c>
      <c r="C23" s="469" t="s">
        <v>371</v>
      </c>
      <c r="D23" s="257" t="s">
        <v>304</v>
      </c>
      <c r="E23" s="248">
        <v>14.25</v>
      </c>
      <c r="F23" s="236">
        <v>0</v>
      </c>
      <c r="G23" s="393">
        <v>25.333333333333336</v>
      </c>
      <c r="H23" s="402">
        <v>0</v>
      </c>
      <c r="I23" s="53">
        <v>20</v>
      </c>
      <c r="J23" s="56">
        <v>4</v>
      </c>
      <c r="K23" s="209">
        <f t="shared" si="0"/>
        <v>22.34375</v>
      </c>
      <c r="L23" s="54">
        <f t="shared" si="1"/>
        <v>4</v>
      </c>
      <c r="M23" s="249">
        <v>24</v>
      </c>
      <c r="N23" s="52">
        <v>5</v>
      </c>
      <c r="O23" s="53">
        <v>20</v>
      </c>
      <c r="P23" s="52">
        <v>3</v>
      </c>
      <c r="Q23" s="53">
        <v>10.25</v>
      </c>
      <c r="R23" s="56">
        <v>1</v>
      </c>
      <c r="S23" s="201">
        <f t="shared" si="2"/>
        <v>21.7</v>
      </c>
      <c r="T23" s="56">
        <f>R23+P23+N23</f>
        <v>9</v>
      </c>
      <c r="U23" s="249">
        <v>11.25</v>
      </c>
      <c r="V23" s="78">
        <v>2</v>
      </c>
      <c r="W23" s="201">
        <f t="shared" si="3"/>
        <v>11.25</v>
      </c>
      <c r="X23" s="56">
        <f t="shared" si="4"/>
        <v>2</v>
      </c>
      <c r="Y23" s="198">
        <f t="shared" si="5"/>
        <v>55.29375</v>
      </c>
      <c r="Z23" s="450">
        <f t="shared" si="6"/>
        <v>9.215625000000001</v>
      </c>
      <c r="AA23" s="451">
        <f>L23+T23+X23</f>
        <v>15</v>
      </c>
      <c r="AB23" s="11" t="s">
        <v>165</v>
      </c>
    </row>
    <row r="24" spans="2:28" ht="21">
      <c r="B24" s="50">
        <v>13</v>
      </c>
      <c r="C24" s="469" t="s">
        <v>376</v>
      </c>
      <c r="D24" s="257" t="s">
        <v>377</v>
      </c>
      <c r="E24" s="561">
        <v>18.5</v>
      </c>
      <c r="F24" s="402">
        <v>0</v>
      </c>
      <c r="G24" s="393">
        <v>21.416666666666664</v>
      </c>
      <c r="H24" s="402">
        <v>0</v>
      </c>
      <c r="I24" s="53">
        <v>20</v>
      </c>
      <c r="J24" s="56">
        <v>4</v>
      </c>
      <c r="K24" s="209">
        <f t="shared" si="0"/>
        <v>22.46875</v>
      </c>
      <c r="L24" s="54">
        <f t="shared" si="1"/>
        <v>4</v>
      </c>
      <c r="M24" s="495">
        <v>32</v>
      </c>
      <c r="N24" s="400">
        <v>5</v>
      </c>
      <c r="O24" s="53">
        <v>26</v>
      </c>
      <c r="P24" s="52">
        <v>3</v>
      </c>
      <c r="Q24" s="391">
        <v>12.25</v>
      </c>
      <c r="R24" s="408">
        <v>1</v>
      </c>
      <c r="S24" s="201">
        <f t="shared" si="2"/>
        <v>28.1</v>
      </c>
      <c r="T24" s="56">
        <v>9</v>
      </c>
      <c r="U24" s="495">
        <v>10</v>
      </c>
      <c r="V24" s="496">
        <v>1</v>
      </c>
      <c r="W24" s="201">
        <f aca="true" t="shared" si="7" ref="W24:W37">U24</f>
        <v>10</v>
      </c>
      <c r="X24" s="56">
        <v>2</v>
      </c>
      <c r="Y24" s="198">
        <f t="shared" si="5"/>
        <v>60.56875</v>
      </c>
      <c r="Z24" s="556">
        <f t="shared" si="6"/>
        <v>10.094791666666667</v>
      </c>
      <c r="AA24" s="557">
        <v>30</v>
      </c>
      <c r="AB24" s="405" t="s">
        <v>164</v>
      </c>
    </row>
    <row r="25" spans="2:28" ht="21">
      <c r="B25" s="50">
        <v>14</v>
      </c>
      <c r="C25" s="469" t="s">
        <v>378</v>
      </c>
      <c r="D25" s="257" t="s">
        <v>379</v>
      </c>
      <c r="E25" s="561">
        <v>22.583333333333336</v>
      </c>
      <c r="F25" s="402">
        <v>0</v>
      </c>
      <c r="G25" s="393">
        <v>23</v>
      </c>
      <c r="H25" s="402">
        <v>0</v>
      </c>
      <c r="I25" s="53">
        <v>20</v>
      </c>
      <c r="J25" s="56">
        <v>4</v>
      </c>
      <c r="K25" s="209">
        <f t="shared" si="0"/>
        <v>24.593750000000004</v>
      </c>
      <c r="L25" s="54">
        <f t="shared" si="1"/>
        <v>4</v>
      </c>
      <c r="M25" s="249">
        <v>21</v>
      </c>
      <c r="N25" s="52">
        <v>5</v>
      </c>
      <c r="O25" s="53">
        <v>25</v>
      </c>
      <c r="P25" s="52">
        <v>3</v>
      </c>
      <c r="Q25" s="391">
        <v>13</v>
      </c>
      <c r="R25" s="408">
        <v>1</v>
      </c>
      <c r="S25" s="201">
        <f t="shared" si="2"/>
        <v>23.6</v>
      </c>
      <c r="T25" s="56">
        <v>9</v>
      </c>
      <c r="U25" s="249">
        <v>16</v>
      </c>
      <c r="V25" s="78">
        <v>2</v>
      </c>
      <c r="W25" s="201">
        <f t="shared" si="7"/>
        <v>16</v>
      </c>
      <c r="X25" s="56">
        <f>V25</f>
        <v>2</v>
      </c>
      <c r="Y25" s="198">
        <f t="shared" si="5"/>
        <v>64.19375000000001</v>
      </c>
      <c r="Z25" s="556">
        <f t="shared" si="6"/>
        <v>10.698958333333335</v>
      </c>
      <c r="AA25" s="557">
        <v>30</v>
      </c>
      <c r="AB25" s="405" t="s">
        <v>164</v>
      </c>
    </row>
    <row r="26" spans="2:28" ht="21">
      <c r="B26" s="50">
        <v>15</v>
      </c>
      <c r="C26" s="469" t="s">
        <v>380</v>
      </c>
      <c r="D26" s="257" t="s">
        <v>381</v>
      </c>
      <c r="E26" s="561">
        <v>20.333333333333336</v>
      </c>
      <c r="F26" s="402">
        <v>0</v>
      </c>
      <c r="G26" s="393">
        <v>21.666666666666664</v>
      </c>
      <c r="H26" s="402">
        <v>0</v>
      </c>
      <c r="I26" s="239">
        <v>19.5</v>
      </c>
      <c r="J26" s="241">
        <v>0</v>
      </c>
      <c r="K26" s="209">
        <f t="shared" si="0"/>
        <v>23.0625</v>
      </c>
      <c r="L26" s="54">
        <f t="shared" si="1"/>
        <v>0</v>
      </c>
      <c r="M26" s="495">
        <v>32</v>
      </c>
      <c r="N26" s="400">
        <v>5</v>
      </c>
      <c r="O26" s="53">
        <v>23</v>
      </c>
      <c r="P26" s="52">
        <v>3</v>
      </c>
      <c r="Q26" s="391">
        <v>11.25</v>
      </c>
      <c r="R26" s="408">
        <v>1</v>
      </c>
      <c r="S26" s="201">
        <f t="shared" si="2"/>
        <v>26.5</v>
      </c>
      <c r="T26" s="56">
        <f>R26+P26+N26</f>
        <v>9</v>
      </c>
      <c r="U26" s="495">
        <v>12</v>
      </c>
      <c r="V26" s="496">
        <v>1</v>
      </c>
      <c r="W26" s="201">
        <f t="shared" si="7"/>
        <v>12</v>
      </c>
      <c r="X26" s="56">
        <v>2</v>
      </c>
      <c r="Y26" s="198">
        <f t="shared" si="5"/>
        <v>61.5625</v>
      </c>
      <c r="Z26" s="556">
        <f t="shared" si="6"/>
        <v>10.260416666666666</v>
      </c>
      <c r="AA26" s="557">
        <v>30</v>
      </c>
      <c r="AB26" s="405" t="s">
        <v>164</v>
      </c>
    </row>
    <row r="27" spans="2:28" ht="21">
      <c r="B27" s="50">
        <v>16</v>
      </c>
      <c r="C27" s="469" t="s">
        <v>384</v>
      </c>
      <c r="D27" s="257" t="s">
        <v>385</v>
      </c>
      <c r="E27" s="248">
        <v>12.333333333333336</v>
      </c>
      <c r="F27" s="236">
        <v>0</v>
      </c>
      <c r="G27" s="393">
        <v>28.416666666666664</v>
      </c>
      <c r="H27" s="402">
        <v>0</v>
      </c>
      <c r="I27" s="239">
        <v>19.5</v>
      </c>
      <c r="J27" s="241">
        <v>0</v>
      </c>
      <c r="K27" s="209">
        <f t="shared" si="0"/>
        <v>22.59375</v>
      </c>
      <c r="L27" s="54">
        <f t="shared" si="1"/>
        <v>0</v>
      </c>
      <c r="M27" s="495">
        <v>22</v>
      </c>
      <c r="N27" s="400">
        <v>5</v>
      </c>
      <c r="O27" s="53">
        <v>28</v>
      </c>
      <c r="P27" s="52">
        <v>3</v>
      </c>
      <c r="Q27" s="391">
        <v>11</v>
      </c>
      <c r="R27" s="408">
        <v>1</v>
      </c>
      <c r="S27" s="201">
        <f t="shared" si="2"/>
        <v>24.4</v>
      </c>
      <c r="T27" s="56">
        <f>R27+P27+N27</f>
        <v>9</v>
      </c>
      <c r="U27" s="249">
        <v>13.5</v>
      </c>
      <c r="V27" s="78">
        <v>2</v>
      </c>
      <c r="W27" s="201">
        <f t="shared" si="7"/>
        <v>13.5</v>
      </c>
      <c r="X27" s="56">
        <f aca="true" t="shared" si="8" ref="X27:X37">V27</f>
        <v>2</v>
      </c>
      <c r="Y27" s="198">
        <f t="shared" si="5"/>
        <v>60.49375</v>
      </c>
      <c r="Z27" s="556">
        <f t="shared" si="6"/>
        <v>10.082291666666666</v>
      </c>
      <c r="AA27" s="557">
        <v>30</v>
      </c>
      <c r="AB27" s="405" t="s">
        <v>164</v>
      </c>
    </row>
    <row r="28" spans="2:28" ht="21">
      <c r="B28" s="50">
        <v>17</v>
      </c>
      <c r="C28" s="469" t="s">
        <v>388</v>
      </c>
      <c r="D28" s="257" t="s">
        <v>127</v>
      </c>
      <c r="E28" s="495">
        <v>36.333333333333336</v>
      </c>
      <c r="F28" s="400">
        <v>8</v>
      </c>
      <c r="G28" s="393">
        <v>27.583333333333336</v>
      </c>
      <c r="H28" s="402">
        <v>0</v>
      </c>
      <c r="I28" s="239">
        <v>19.5</v>
      </c>
      <c r="J28" s="241">
        <v>0</v>
      </c>
      <c r="K28" s="201">
        <f t="shared" si="0"/>
        <v>31.28125</v>
      </c>
      <c r="L28" s="56">
        <v>20</v>
      </c>
      <c r="M28" s="248">
        <v>12</v>
      </c>
      <c r="N28" s="236">
        <v>0</v>
      </c>
      <c r="O28" s="53">
        <v>29</v>
      </c>
      <c r="P28" s="52">
        <v>3</v>
      </c>
      <c r="Q28" s="53">
        <v>12.25</v>
      </c>
      <c r="R28" s="56">
        <v>1</v>
      </c>
      <c r="S28" s="201">
        <f t="shared" si="2"/>
        <v>21.3</v>
      </c>
      <c r="T28" s="56">
        <v>9</v>
      </c>
      <c r="U28" s="249">
        <v>15.25</v>
      </c>
      <c r="V28" s="78">
        <v>2</v>
      </c>
      <c r="W28" s="201">
        <f t="shared" si="7"/>
        <v>15.25</v>
      </c>
      <c r="X28" s="56">
        <f t="shared" si="8"/>
        <v>2</v>
      </c>
      <c r="Y28" s="198">
        <f t="shared" si="5"/>
        <v>67.83125</v>
      </c>
      <c r="Z28" s="556">
        <f t="shared" si="6"/>
        <v>11.305208333333333</v>
      </c>
      <c r="AA28" s="557">
        <v>30</v>
      </c>
      <c r="AB28" s="405" t="s">
        <v>164</v>
      </c>
    </row>
    <row r="29" spans="2:28" ht="21">
      <c r="B29" s="50">
        <v>18</v>
      </c>
      <c r="C29" s="469" t="s">
        <v>389</v>
      </c>
      <c r="D29" s="257" t="s">
        <v>390</v>
      </c>
      <c r="E29" s="495">
        <v>31.666666666666664</v>
      </c>
      <c r="F29" s="400">
        <v>8</v>
      </c>
      <c r="G29" s="393">
        <v>24.833333333333336</v>
      </c>
      <c r="H29" s="402">
        <v>0</v>
      </c>
      <c r="I29" s="239">
        <v>19.5</v>
      </c>
      <c r="J29" s="241">
        <v>0</v>
      </c>
      <c r="K29" s="209">
        <f t="shared" si="0"/>
        <v>28.5</v>
      </c>
      <c r="L29" s="54">
        <f aca="true" t="shared" si="9" ref="L29:L35">F29+H29+J29</f>
        <v>8</v>
      </c>
      <c r="M29" s="495">
        <v>36</v>
      </c>
      <c r="N29" s="400">
        <v>5</v>
      </c>
      <c r="O29" s="53">
        <v>26</v>
      </c>
      <c r="P29" s="52">
        <v>3</v>
      </c>
      <c r="Q29" s="391">
        <v>13</v>
      </c>
      <c r="R29" s="408">
        <v>1</v>
      </c>
      <c r="S29" s="201">
        <f t="shared" si="2"/>
        <v>30</v>
      </c>
      <c r="T29" s="56">
        <v>9</v>
      </c>
      <c r="U29" s="249">
        <v>11.5</v>
      </c>
      <c r="V29" s="78">
        <v>2</v>
      </c>
      <c r="W29" s="201">
        <f t="shared" si="7"/>
        <v>11.5</v>
      </c>
      <c r="X29" s="56">
        <f t="shared" si="8"/>
        <v>2</v>
      </c>
      <c r="Y29" s="198">
        <f t="shared" si="5"/>
        <v>70</v>
      </c>
      <c r="Z29" s="556">
        <f t="shared" si="6"/>
        <v>11.666666666666666</v>
      </c>
      <c r="AA29" s="557">
        <v>30</v>
      </c>
      <c r="AB29" s="405" t="s">
        <v>164</v>
      </c>
    </row>
    <row r="30" spans="2:28" ht="21">
      <c r="B30" s="50">
        <v>19</v>
      </c>
      <c r="C30" s="469" t="s">
        <v>495</v>
      </c>
      <c r="D30" s="257" t="s">
        <v>496</v>
      </c>
      <c r="E30" s="561">
        <v>22.666666666666664</v>
      </c>
      <c r="F30" s="402">
        <v>0</v>
      </c>
      <c r="G30" s="393">
        <v>19.666666666666664</v>
      </c>
      <c r="H30" s="402">
        <v>0</v>
      </c>
      <c r="I30" s="53">
        <v>20</v>
      </c>
      <c r="J30" s="56">
        <v>4</v>
      </c>
      <c r="K30" s="209">
        <f t="shared" si="0"/>
        <v>23.375</v>
      </c>
      <c r="L30" s="54">
        <f t="shared" si="9"/>
        <v>4</v>
      </c>
      <c r="M30" s="495">
        <v>23</v>
      </c>
      <c r="N30" s="400">
        <v>5</v>
      </c>
      <c r="O30" s="53">
        <v>26</v>
      </c>
      <c r="P30" s="52">
        <v>3</v>
      </c>
      <c r="Q30" s="53">
        <v>11</v>
      </c>
      <c r="R30" s="56">
        <v>1</v>
      </c>
      <c r="S30" s="201">
        <f t="shared" si="2"/>
        <v>24</v>
      </c>
      <c r="T30" s="56">
        <f>R30+P30+N30</f>
        <v>9</v>
      </c>
      <c r="U30" s="249">
        <v>13.25</v>
      </c>
      <c r="V30" s="78">
        <v>2</v>
      </c>
      <c r="W30" s="201">
        <f t="shared" si="7"/>
        <v>13.25</v>
      </c>
      <c r="X30" s="56">
        <f t="shared" si="8"/>
        <v>2</v>
      </c>
      <c r="Y30" s="198">
        <f t="shared" si="5"/>
        <v>60.625</v>
      </c>
      <c r="Z30" s="556">
        <f t="shared" si="6"/>
        <v>10.104166666666666</v>
      </c>
      <c r="AA30" s="557">
        <v>30</v>
      </c>
      <c r="AB30" s="405" t="s">
        <v>164</v>
      </c>
    </row>
    <row r="31" spans="2:28" ht="21">
      <c r="B31" s="50">
        <v>20</v>
      </c>
      <c r="C31" s="469" t="s">
        <v>393</v>
      </c>
      <c r="D31" s="257" t="s">
        <v>394</v>
      </c>
      <c r="E31" s="561">
        <v>19.666666666666664</v>
      </c>
      <c r="F31" s="402">
        <v>0</v>
      </c>
      <c r="G31" s="393">
        <v>20.166666666666664</v>
      </c>
      <c r="H31" s="402">
        <v>0</v>
      </c>
      <c r="I31" s="239">
        <v>19.5</v>
      </c>
      <c r="J31" s="241">
        <v>0</v>
      </c>
      <c r="K31" s="209">
        <f t="shared" si="0"/>
        <v>22.25</v>
      </c>
      <c r="L31" s="54">
        <f t="shared" si="9"/>
        <v>0</v>
      </c>
      <c r="M31" s="495">
        <v>31.5</v>
      </c>
      <c r="N31" s="400">
        <v>5</v>
      </c>
      <c r="O31" s="53">
        <v>21</v>
      </c>
      <c r="P31" s="52">
        <v>3</v>
      </c>
      <c r="Q31" s="391">
        <v>14.75</v>
      </c>
      <c r="R31" s="408">
        <v>1</v>
      </c>
      <c r="S31" s="201">
        <f t="shared" si="2"/>
        <v>26.9</v>
      </c>
      <c r="T31" s="56">
        <f>R31+P31+N31</f>
        <v>9</v>
      </c>
      <c r="U31" s="249">
        <v>15</v>
      </c>
      <c r="V31" s="78">
        <v>2</v>
      </c>
      <c r="W31" s="201">
        <f t="shared" si="7"/>
        <v>15</v>
      </c>
      <c r="X31" s="56">
        <f t="shared" si="8"/>
        <v>2</v>
      </c>
      <c r="Y31" s="198">
        <f t="shared" si="5"/>
        <v>64.15</v>
      </c>
      <c r="Z31" s="556">
        <f t="shared" si="6"/>
        <v>10.691666666666668</v>
      </c>
      <c r="AA31" s="557">
        <v>30</v>
      </c>
      <c r="AB31" s="405" t="s">
        <v>164</v>
      </c>
    </row>
    <row r="32" spans="2:28" ht="21">
      <c r="B32" s="50">
        <v>21</v>
      </c>
      <c r="C32" s="469" t="s">
        <v>395</v>
      </c>
      <c r="D32" s="257" t="s">
        <v>396</v>
      </c>
      <c r="E32" s="561">
        <v>25.166666666666664</v>
      </c>
      <c r="F32" s="402">
        <v>0</v>
      </c>
      <c r="G32" s="393">
        <v>23</v>
      </c>
      <c r="H32" s="402">
        <v>0</v>
      </c>
      <c r="I32" s="53">
        <v>20</v>
      </c>
      <c r="J32" s="56">
        <v>4</v>
      </c>
      <c r="K32" s="209">
        <f t="shared" si="0"/>
        <v>25.562499999999996</v>
      </c>
      <c r="L32" s="54">
        <f t="shared" si="9"/>
        <v>4</v>
      </c>
      <c r="M32" s="495">
        <v>30</v>
      </c>
      <c r="N32" s="400">
        <v>5</v>
      </c>
      <c r="O32" s="53">
        <v>28</v>
      </c>
      <c r="P32" s="52">
        <v>3</v>
      </c>
      <c r="Q32" s="53">
        <v>10.25</v>
      </c>
      <c r="R32" s="56">
        <v>1</v>
      </c>
      <c r="S32" s="201">
        <f t="shared" si="2"/>
        <v>27.3</v>
      </c>
      <c r="T32" s="56">
        <f>R32+P32+N32</f>
        <v>9</v>
      </c>
      <c r="U32" s="249">
        <v>16.5</v>
      </c>
      <c r="V32" s="78">
        <v>2</v>
      </c>
      <c r="W32" s="201">
        <f t="shared" si="7"/>
        <v>16.5</v>
      </c>
      <c r="X32" s="56">
        <f t="shared" si="8"/>
        <v>2</v>
      </c>
      <c r="Y32" s="198">
        <f t="shared" si="5"/>
        <v>69.3625</v>
      </c>
      <c r="Z32" s="556">
        <f t="shared" si="6"/>
        <v>11.560416666666667</v>
      </c>
      <c r="AA32" s="557">
        <v>30</v>
      </c>
      <c r="AB32" s="405" t="s">
        <v>164</v>
      </c>
    </row>
    <row r="33" spans="2:28" ht="21">
      <c r="B33" s="50">
        <v>22</v>
      </c>
      <c r="C33" s="469" t="s">
        <v>397</v>
      </c>
      <c r="D33" s="257" t="s">
        <v>137</v>
      </c>
      <c r="E33" s="495">
        <v>31</v>
      </c>
      <c r="F33" s="400">
        <v>8</v>
      </c>
      <c r="G33" s="391">
        <v>33.666666666666664</v>
      </c>
      <c r="H33" s="400">
        <v>8</v>
      </c>
      <c r="I33" s="53">
        <v>21.5</v>
      </c>
      <c r="J33" s="56">
        <v>4</v>
      </c>
      <c r="K33" s="201">
        <f t="shared" si="0"/>
        <v>32.3125</v>
      </c>
      <c r="L33" s="56">
        <f t="shared" si="9"/>
        <v>20</v>
      </c>
      <c r="M33" s="495">
        <v>20</v>
      </c>
      <c r="N33" s="400">
        <v>5</v>
      </c>
      <c r="O33" s="53">
        <v>34</v>
      </c>
      <c r="P33" s="52">
        <v>3</v>
      </c>
      <c r="Q33" s="53">
        <v>10.375</v>
      </c>
      <c r="R33" s="56">
        <v>1</v>
      </c>
      <c r="S33" s="201">
        <f t="shared" si="2"/>
        <v>25.75</v>
      </c>
      <c r="T33" s="56">
        <v>9</v>
      </c>
      <c r="U33" s="249">
        <v>12.5</v>
      </c>
      <c r="V33" s="78">
        <v>2</v>
      </c>
      <c r="W33" s="201">
        <f t="shared" si="7"/>
        <v>12.5</v>
      </c>
      <c r="X33" s="56">
        <f t="shared" si="8"/>
        <v>2</v>
      </c>
      <c r="Y33" s="198">
        <f t="shared" si="5"/>
        <v>70.5625</v>
      </c>
      <c r="Z33" s="556">
        <f t="shared" si="6"/>
        <v>11.760416666666666</v>
      </c>
      <c r="AA33" s="557">
        <v>30</v>
      </c>
      <c r="AB33" s="405" t="s">
        <v>164</v>
      </c>
    </row>
    <row r="34" spans="2:28" ht="21">
      <c r="B34" s="50">
        <v>23</v>
      </c>
      <c r="C34" s="469" t="s">
        <v>400</v>
      </c>
      <c r="D34" s="257" t="s">
        <v>401</v>
      </c>
      <c r="E34" s="495">
        <v>32.333333333333336</v>
      </c>
      <c r="F34" s="400">
        <v>8</v>
      </c>
      <c r="G34" s="393">
        <v>22.833333333333336</v>
      </c>
      <c r="H34" s="402">
        <v>0</v>
      </c>
      <c r="I34" s="53">
        <v>20</v>
      </c>
      <c r="J34" s="56">
        <v>4</v>
      </c>
      <c r="K34" s="209">
        <f t="shared" si="0"/>
        <v>28.1875</v>
      </c>
      <c r="L34" s="54">
        <f t="shared" si="9"/>
        <v>12</v>
      </c>
      <c r="M34" s="495">
        <v>26</v>
      </c>
      <c r="N34" s="400">
        <v>5</v>
      </c>
      <c r="O34" s="53">
        <v>24</v>
      </c>
      <c r="P34" s="52">
        <v>3</v>
      </c>
      <c r="Q34" s="53">
        <v>12.25</v>
      </c>
      <c r="R34" s="56">
        <v>1</v>
      </c>
      <c r="S34" s="201">
        <f t="shared" si="2"/>
        <v>24.9</v>
      </c>
      <c r="T34" s="56">
        <f>R34+P34+N34</f>
        <v>9</v>
      </c>
      <c r="U34" s="249">
        <v>12.5</v>
      </c>
      <c r="V34" s="78">
        <v>2</v>
      </c>
      <c r="W34" s="201">
        <f t="shared" si="7"/>
        <v>12.5</v>
      </c>
      <c r="X34" s="56">
        <f t="shared" si="8"/>
        <v>2</v>
      </c>
      <c r="Y34" s="198">
        <f t="shared" si="5"/>
        <v>65.5875</v>
      </c>
      <c r="Z34" s="556">
        <f t="shared" si="6"/>
        <v>10.93125</v>
      </c>
      <c r="AA34" s="557">
        <v>30</v>
      </c>
      <c r="AB34" s="405" t="s">
        <v>164</v>
      </c>
    </row>
    <row r="35" spans="2:28" ht="21">
      <c r="B35" s="50">
        <v>24</v>
      </c>
      <c r="C35" s="469" t="s">
        <v>402</v>
      </c>
      <c r="D35" s="257" t="s">
        <v>151</v>
      </c>
      <c r="E35" s="561">
        <v>26.083333333333336</v>
      </c>
      <c r="F35" s="402">
        <v>0</v>
      </c>
      <c r="G35" s="393">
        <v>28.333333333333336</v>
      </c>
      <c r="H35" s="402">
        <v>0</v>
      </c>
      <c r="I35" s="239">
        <v>19</v>
      </c>
      <c r="J35" s="241">
        <v>0</v>
      </c>
      <c r="K35" s="209">
        <f t="shared" si="0"/>
        <v>27.53125</v>
      </c>
      <c r="L35" s="54">
        <f t="shared" si="9"/>
        <v>0</v>
      </c>
      <c r="M35" s="495">
        <v>33</v>
      </c>
      <c r="N35" s="400">
        <v>5</v>
      </c>
      <c r="O35" s="53">
        <v>23</v>
      </c>
      <c r="P35" s="52">
        <v>3</v>
      </c>
      <c r="Q35" s="391">
        <v>15</v>
      </c>
      <c r="R35" s="408">
        <v>1</v>
      </c>
      <c r="S35" s="201">
        <f t="shared" si="2"/>
        <v>28.4</v>
      </c>
      <c r="T35" s="56">
        <v>9</v>
      </c>
      <c r="U35" s="249">
        <v>13.5</v>
      </c>
      <c r="V35" s="78">
        <v>2</v>
      </c>
      <c r="W35" s="201">
        <f t="shared" si="7"/>
        <v>13.5</v>
      </c>
      <c r="X35" s="56">
        <f t="shared" si="8"/>
        <v>2</v>
      </c>
      <c r="Y35" s="198">
        <f t="shared" si="5"/>
        <v>69.43125</v>
      </c>
      <c r="Z35" s="556">
        <f t="shared" si="6"/>
        <v>11.571875</v>
      </c>
      <c r="AA35" s="557">
        <v>30</v>
      </c>
      <c r="AB35" s="405" t="s">
        <v>164</v>
      </c>
    </row>
    <row r="36" spans="2:28" ht="21">
      <c r="B36" s="50">
        <v>25</v>
      </c>
      <c r="C36" s="469" t="s">
        <v>493</v>
      </c>
      <c r="D36" s="257" t="s">
        <v>494</v>
      </c>
      <c r="E36" s="495">
        <v>34.583333333333336</v>
      </c>
      <c r="F36" s="400">
        <v>8</v>
      </c>
      <c r="G36" s="393">
        <v>29</v>
      </c>
      <c r="H36" s="402">
        <v>0</v>
      </c>
      <c r="I36" s="53">
        <v>20</v>
      </c>
      <c r="J36" s="56">
        <v>4</v>
      </c>
      <c r="K36" s="201">
        <f t="shared" si="0"/>
        <v>31.343750000000004</v>
      </c>
      <c r="L36" s="56">
        <v>20</v>
      </c>
      <c r="M36" s="495">
        <v>22</v>
      </c>
      <c r="N36" s="400">
        <v>5</v>
      </c>
      <c r="O36" s="53">
        <v>24</v>
      </c>
      <c r="P36" s="52">
        <v>3</v>
      </c>
      <c r="Q36" s="391">
        <v>15</v>
      </c>
      <c r="R36" s="408">
        <v>1</v>
      </c>
      <c r="S36" s="201">
        <f t="shared" si="2"/>
        <v>24.4</v>
      </c>
      <c r="T36" s="56">
        <f>R36+P36+N36</f>
        <v>9</v>
      </c>
      <c r="U36" s="249">
        <v>13.25</v>
      </c>
      <c r="V36" s="78">
        <v>2</v>
      </c>
      <c r="W36" s="201">
        <f t="shared" si="7"/>
        <v>13.25</v>
      </c>
      <c r="X36" s="56">
        <f t="shared" si="8"/>
        <v>2</v>
      </c>
      <c r="Y36" s="198">
        <f t="shared" si="5"/>
        <v>68.99375</v>
      </c>
      <c r="Z36" s="556">
        <f t="shared" si="6"/>
        <v>11.498958333333334</v>
      </c>
      <c r="AA36" s="557">
        <v>30</v>
      </c>
      <c r="AB36" s="405" t="s">
        <v>164</v>
      </c>
    </row>
    <row r="37" spans="2:28" ht="21" thickBot="1">
      <c r="B37" s="106">
        <v>26</v>
      </c>
      <c r="C37" s="470" t="s">
        <v>405</v>
      </c>
      <c r="D37" s="258" t="s">
        <v>232</v>
      </c>
      <c r="E37" s="563">
        <v>27.083333333333336</v>
      </c>
      <c r="F37" s="555">
        <v>0</v>
      </c>
      <c r="G37" s="406">
        <v>21.666666666666664</v>
      </c>
      <c r="H37" s="555">
        <v>0</v>
      </c>
      <c r="I37" s="240">
        <v>19.5</v>
      </c>
      <c r="J37" s="242">
        <v>0</v>
      </c>
      <c r="K37" s="449">
        <f t="shared" si="0"/>
        <v>25.59375</v>
      </c>
      <c r="L37" s="446">
        <f>F37+H37+J37</f>
        <v>0</v>
      </c>
      <c r="M37" s="598">
        <v>20</v>
      </c>
      <c r="N37" s="532">
        <v>5</v>
      </c>
      <c r="O37" s="107">
        <v>34</v>
      </c>
      <c r="P37" s="60">
        <v>3</v>
      </c>
      <c r="Q37" s="107">
        <v>11.75</v>
      </c>
      <c r="R37" s="108">
        <v>1</v>
      </c>
      <c r="S37" s="202">
        <f t="shared" si="2"/>
        <v>26.3</v>
      </c>
      <c r="T37" s="108">
        <v>9</v>
      </c>
      <c r="U37" s="253">
        <v>12.75</v>
      </c>
      <c r="V37" s="96">
        <v>2</v>
      </c>
      <c r="W37" s="202">
        <f t="shared" si="7"/>
        <v>12.75</v>
      </c>
      <c r="X37" s="108">
        <f t="shared" si="8"/>
        <v>2</v>
      </c>
      <c r="Y37" s="199">
        <f t="shared" si="5"/>
        <v>64.64375</v>
      </c>
      <c r="Z37" s="564">
        <f t="shared" si="6"/>
        <v>10.773958333333333</v>
      </c>
      <c r="AA37" s="565">
        <v>30</v>
      </c>
      <c r="AB37" s="414" t="s">
        <v>164</v>
      </c>
    </row>
    <row r="38" spans="2:28" ht="21">
      <c r="B38" s="160"/>
      <c r="C38" s="184"/>
      <c r="D38" s="185"/>
      <c r="E38" s="166"/>
      <c r="F38" s="167"/>
      <c r="G38" s="81"/>
      <c r="H38" s="82"/>
      <c r="I38" s="81"/>
      <c r="J38" s="82"/>
      <c r="K38" s="83"/>
      <c r="L38" s="82"/>
      <c r="M38" s="166"/>
      <c r="N38" s="167"/>
      <c r="O38" s="81"/>
      <c r="P38" s="82"/>
      <c r="Q38" s="166"/>
      <c r="R38" s="167"/>
      <c r="S38" s="83"/>
      <c r="T38" s="82"/>
      <c r="U38" s="81"/>
      <c r="V38" s="82"/>
      <c r="W38" s="83"/>
      <c r="X38" s="82"/>
      <c r="Y38" s="81"/>
      <c r="Z38" s="84"/>
      <c r="AA38" s="186"/>
      <c r="AB38" s="85"/>
    </row>
    <row r="39" spans="3:26" ht="21">
      <c r="C39" s="187" t="s">
        <v>488</v>
      </c>
      <c r="D39" s="171"/>
      <c r="E39" s="171"/>
      <c r="F39" s="171"/>
      <c r="G39" s="171"/>
      <c r="H39" s="171"/>
      <c r="I39" s="171"/>
      <c r="J39" s="171"/>
      <c r="K39" s="491" t="s">
        <v>511</v>
      </c>
      <c r="L39" s="171"/>
      <c r="M39" s="171"/>
      <c r="N39" s="171"/>
      <c r="O39" s="171"/>
      <c r="P39" s="171"/>
      <c r="Q39" s="153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3:26" ht="21"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53"/>
      <c r="P40" s="153"/>
      <c r="Q40" s="153"/>
      <c r="R40" s="103"/>
      <c r="S40" s="103"/>
      <c r="T40" s="103"/>
      <c r="U40" s="103"/>
      <c r="V40" s="103"/>
      <c r="W40" s="103"/>
      <c r="X40" s="103"/>
      <c r="Y40" s="103"/>
      <c r="Z40" s="103"/>
    </row>
    <row r="41" spans="3:26" ht="21">
      <c r="C41" s="187" t="s">
        <v>114</v>
      </c>
      <c r="D41" s="103"/>
      <c r="E41" s="190" t="s">
        <v>412</v>
      </c>
      <c r="F41" s="154"/>
      <c r="G41" s="103"/>
      <c r="H41" s="171"/>
      <c r="I41" s="171"/>
      <c r="J41" s="171"/>
      <c r="K41" s="189" t="s">
        <v>111</v>
      </c>
      <c r="L41" s="171"/>
      <c r="M41" s="171"/>
      <c r="N41" s="171"/>
      <c r="O41" s="153"/>
      <c r="P41" s="153"/>
      <c r="Q41" s="153"/>
      <c r="R41" s="190" t="s">
        <v>109</v>
      </c>
      <c r="S41" s="191"/>
      <c r="T41" s="191"/>
      <c r="U41" s="191"/>
      <c r="V41" s="191"/>
      <c r="W41" s="191"/>
      <c r="X41" s="103"/>
      <c r="Y41" s="103"/>
      <c r="Z41" s="103"/>
    </row>
    <row r="42" spans="3:26" ht="21">
      <c r="C42" s="103"/>
      <c r="D42" s="103"/>
      <c r="E42" s="190" t="s">
        <v>411</v>
      </c>
      <c r="F42" s="103"/>
      <c r="G42" s="103"/>
      <c r="H42" s="103"/>
      <c r="I42" s="103"/>
      <c r="J42" s="103"/>
      <c r="K42" s="103"/>
      <c r="L42" s="154" t="s">
        <v>85</v>
      </c>
      <c r="M42" s="103"/>
      <c r="N42" s="103"/>
      <c r="O42" s="103"/>
      <c r="P42" s="103"/>
      <c r="Q42" s="103"/>
      <c r="R42" s="191"/>
      <c r="S42" s="190" t="s">
        <v>108</v>
      </c>
      <c r="T42" s="191"/>
      <c r="U42" s="191"/>
      <c r="V42" s="191"/>
      <c r="W42" s="191"/>
      <c r="X42" s="103"/>
      <c r="Y42" s="103"/>
      <c r="Z42" s="103"/>
    </row>
    <row r="43" spans="3:26" ht="21">
      <c r="C43" s="103"/>
      <c r="D43" s="103"/>
      <c r="E43" s="190" t="s">
        <v>410</v>
      </c>
      <c r="F43" s="103"/>
      <c r="G43" s="103"/>
      <c r="H43" s="103"/>
      <c r="I43" s="103"/>
      <c r="J43" s="103"/>
      <c r="K43" s="154"/>
      <c r="M43" s="154"/>
      <c r="N43" s="103"/>
      <c r="O43" s="103"/>
      <c r="P43" s="103"/>
      <c r="Q43" s="103"/>
      <c r="R43" s="103"/>
      <c r="S43" s="154" t="s">
        <v>110</v>
      </c>
      <c r="T43" s="103"/>
      <c r="U43" s="103"/>
      <c r="V43" s="103"/>
      <c r="W43" s="103"/>
      <c r="X43" s="103"/>
      <c r="Y43" s="103"/>
      <c r="Z43" s="103"/>
    </row>
    <row r="44" spans="3:26" ht="21">
      <c r="C44" s="103"/>
      <c r="D44" s="103"/>
      <c r="E44" s="189" t="s">
        <v>406</v>
      </c>
      <c r="F44" s="154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T44" s="103"/>
      <c r="U44" s="103"/>
      <c r="V44" s="103"/>
      <c r="W44" s="103"/>
      <c r="X44" s="103"/>
      <c r="Y44" s="103"/>
      <c r="Z44" s="103"/>
    </row>
    <row r="45" spans="3:26" ht="21">
      <c r="C45" s="103"/>
      <c r="D45" s="103"/>
      <c r="E45" s="189" t="s">
        <v>257</v>
      </c>
      <c r="F45" s="154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54"/>
      <c r="T45" s="103"/>
      <c r="U45" s="103"/>
      <c r="V45" s="103"/>
      <c r="W45" s="103"/>
      <c r="X45" s="103"/>
      <c r="Y45" s="103"/>
      <c r="Z45" s="103"/>
    </row>
    <row r="46" spans="3:26" ht="20.25">
      <c r="C46" s="103"/>
      <c r="D46" s="103"/>
      <c r="E46" s="190" t="s">
        <v>407</v>
      </c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</row>
    <row r="47" spans="3:26" ht="20.25">
      <c r="C47" s="103"/>
      <c r="D47" s="103"/>
      <c r="E47" s="190" t="s">
        <v>497</v>
      </c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</row>
    <row r="48" spans="3:26" ht="21">
      <c r="C48" s="103"/>
      <c r="D48" s="103"/>
      <c r="E48" s="189" t="s">
        <v>408</v>
      </c>
      <c r="F48" s="171"/>
      <c r="G48" s="171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3:26" ht="20.25">
      <c r="C49" s="103"/>
      <c r="D49" s="103"/>
      <c r="E49" s="190" t="s">
        <v>409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</sheetData>
  <sheetProtection password="880B" sheet="1" formatCells="0" formatColumns="0" formatRows="0" insertColumns="0" insertRows="0" insertHyperlinks="0" deleteColumns="0" deleteRows="0" sort="0" autoFilter="0" pivotTables="0"/>
  <mergeCells count="5">
    <mergeCell ref="B1:D1"/>
    <mergeCell ref="E10:L10"/>
    <mergeCell ref="M10:S10"/>
    <mergeCell ref="U10:X10"/>
    <mergeCell ref="Y10:AA10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Z27"/>
  <sheetViews>
    <sheetView view="pageBreakPreview" zoomScale="50" zoomScaleNormal="50" zoomScaleSheetLayoutView="50" zoomScalePageLayoutView="0" workbookViewId="0" topLeftCell="A2">
      <selection activeCell="D3" sqref="D3"/>
    </sheetView>
  </sheetViews>
  <sheetFormatPr defaultColWidth="11.421875" defaultRowHeight="12.75"/>
  <cols>
    <col min="1" max="1" width="5.140625" style="13" customWidth="1"/>
    <col min="2" max="2" width="6.00390625" style="13" customWidth="1"/>
    <col min="3" max="3" width="36.140625" style="13" customWidth="1"/>
    <col min="4" max="4" width="32.8515625" style="13" customWidth="1"/>
    <col min="5" max="5" width="10.140625" style="13" customWidth="1"/>
    <col min="6" max="6" width="5.421875" style="13" customWidth="1"/>
    <col min="7" max="7" width="9.7109375" style="13" customWidth="1"/>
    <col min="8" max="8" width="5.00390625" style="13" customWidth="1"/>
    <col min="9" max="9" width="14.28125" style="13" customWidth="1"/>
    <col min="10" max="10" width="5.28125" style="13" customWidth="1"/>
    <col min="11" max="11" width="10.7109375" style="13" customWidth="1"/>
    <col min="12" max="12" width="6.140625" style="13" customWidth="1"/>
    <col min="13" max="13" width="10.28125" style="13" customWidth="1"/>
    <col min="14" max="14" width="5.140625" style="13" customWidth="1"/>
    <col min="15" max="15" width="10.28125" style="13" customWidth="1"/>
    <col min="16" max="16" width="6.00390625" style="13" customWidth="1"/>
    <col min="17" max="17" width="13.8515625" style="13" customWidth="1"/>
    <col min="18" max="18" width="5.421875" style="13" customWidth="1"/>
    <col min="19" max="19" width="11.28125" style="13" customWidth="1"/>
    <col min="20" max="20" width="5.421875" style="13" customWidth="1"/>
    <col min="21" max="21" width="11.7109375" style="13" customWidth="1"/>
    <col min="22" max="22" width="5.140625" style="13" customWidth="1"/>
    <col min="23" max="23" width="13.140625" style="13" customWidth="1"/>
    <col min="24" max="24" width="11.8515625" style="13" customWidth="1"/>
    <col min="25" max="25" width="7.421875" style="13" customWidth="1"/>
    <col min="26" max="26" width="13.140625" style="73" customWidth="1"/>
    <col min="27" max="27" width="2.8515625" style="13" customWidth="1"/>
    <col min="28" max="16384" width="11.421875" style="13" customWidth="1"/>
  </cols>
  <sheetData>
    <row r="1" spans="3:8" ht="17.25">
      <c r="C1" s="14" t="s">
        <v>79</v>
      </c>
      <c r="D1" s="15"/>
      <c r="E1" s="15"/>
      <c r="F1" s="15"/>
      <c r="G1" s="15"/>
      <c r="H1" s="15"/>
    </row>
    <row r="2" spans="3:8" ht="17.25">
      <c r="C2" s="14" t="s">
        <v>82</v>
      </c>
      <c r="D2" s="15"/>
      <c r="E2" s="15"/>
      <c r="F2" s="15"/>
      <c r="G2" s="15"/>
      <c r="H2" s="15"/>
    </row>
    <row r="3" spans="3:8" ht="17.25">
      <c r="C3" s="14" t="s">
        <v>81</v>
      </c>
      <c r="D3" s="15"/>
      <c r="E3" s="15"/>
      <c r="F3" s="15"/>
      <c r="G3" s="15"/>
      <c r="H3" s="15"/>
    </row>
    <row r="4" spans="3:8" ht="18">
      <c r="C4" s="16"/>
      <c r="D4" s="16"/>
      <c r="E4" s="16"/>
      <c r="F4" s="16"/>
      <c r="G4" s="16"/>
      <c r="H4" s="16"/>
    </row>
    <row r="5" spans="3:8" ht="18">
      <c r="C5" s="16"/>
      <c r="D5" s="16"/>
      <c r="E5" s="14" t="s">
        <v>505</v>
      </c>
      <c r="F5" s="14"/>
      <c r="G5" s="16"/>
      <c r="H5" s="16"/>
    </row>
    <row r="6" spans="2:8" ht="18">
      <c r="B6" s="17"/>
      <c r="C6" s="16"/>
      <c r="D6" s="16"/>
      <c r="E6" s="14" t="s">
        <v>489</v>
      </c>
      <c r="F6" s="16"/>
      <c r="G6" s="16"/>
      <c r="H6" s="16"/>
    </row>
    <row r="7" spans="2:8" ht="18">
      <c r="B7" s="17"/>
      <c r="C7" s="16"/>
      <c r="D7" s="16"/>
      <c r="E7" s="14" t="s">
        <v>116</v>
      </c>
      <c r="F7" s="16"/>
      <c r="G7" s="16"/>
      <c r="H7" s="16"/>
    </row>
    <row r="9" ht="13.5" thickBot="1"/>
    <row r="10" spans="5:25" ht="24.75" customHeight="1" thickBot="1">
      <c r="E10" s="628" t="s">
        <v>41</v>
      </c>
      <c r="F10" s="629"/>
      <c r="G10" s="629"/>
      <c r="H10" s="629"/>
      <c r="I10" s="629"/>
      <c r="J10" s="629"/>
      <c r="K10" s="629"/>
      <c r="L10" s="630"/>
      <c r="M10" s="650" t="s">
        <v>42</v>
      </c>
      <c r="N10" s="651"/>
      <c r="O10" s="651"/>
      <c r="P10" s="652"/>
      <c r="Q10" s="628" t="s">
        <v>43</v>
      </c>
      <c r="R10" s="629"/>
      <c r="S10" s="629"/>
      <c r="T10" s="629"/>
      <c r="U10" s="629"/>
      <c r="V10" s="630"/>
      <c r="W10" s="628" t="s">
        <v>36</v>
      </c>
      <c r="X10" s="629"/>
      <c r="Y10" s="630"/>
    </row>
    <row r="11" spans="2:25" ht="301.5" customHeight="1" thickBot="1">
      <c r="B11" s="18" t="s">
        <v>4</v>
      </c>
      <c r="C11" s="19" t="s">
        <v>162</v>
      </c>
      <c r="D11" s="74" t="s">
        <v>163</v>
      </c>
      <c r="E11" s="193" t="s">
        <v>55</v>
      </c>
      <c r="F11" s="194" t="s">
        <v>99</v>
      </c>
      <c r="G11" s="456" t="s">
        <v>54</v>
      </c>
      <c r="H11" s="456" t="s">
        <v>27</v>
      </c>
      <c r="I11" s="204" t="s">
        <v>117</v>
      </c>
      <c r="J11" s="205" t="s">
        <v>99</v>
      </c>
      <c r="K11" s="504" t="s">
        <v>31</v>
      </c>
      <c r="L11" s="505" t="s">
        <v>75</v>
      </c>
      <c r="M11" s="567" t="s">
        <v>40</v>
      </c>
      <c r="N11" s="568" t="s">
        <v>30</v>
      </c>
      <c r="O11" s="569" t="s">
        <v>32</v>
      </c>
      <c r="P11" s="570" t="s">
        <v>76</v>
      </c>
      <c r="Q11" s="454" t="s">
        <v>56</v>
      </c>
      <c r="R11" s="456" t="s">
        <v>100</v>
      </c>
      <c r="S11" s="204" t="s">
        <v>26</v>
      </c>
      <c r="T11" s="499" t="s">
        <v>100</v>
      </c>
      <c r="U11" s="508" t="s">
        <v>33</v>
      </c>
      <c r="V11" s="509" t="s">
        <v>77</v>
      </c>
      <c r="W11" s="467" t="s">
        <v>5</v>
      </c>
      <c r="X11" s="467" t="s">
        <v>89</v>
      </c>
      <c r="Y11" s="43" t="s">
        <v>6</v>
      </c>
    </row>
    <row r="12" spans="2:26" ht="21">
      <c r="B12" s="21">
        <v>1</v>
      </c>
      <c r="C12" s="92" t="s">
        <v>331</v>
      </c>
      <c r="D12" s="2" t="s">
        <v>268</v>
      </c>
      <c r="E12" s="45">
        <v>30.375</v>
      </c>
      <c r="F12" s="46">
        <v>8</v>
      </c>
      <c r="G12" s="47">
        <v>26.25</v>
      </c>
      <c r="H12" s="46">
        <v>6</v>
      </c>
      <c r="I12" s="263">
        <v>22.75</v>
      </c>
      <c r="J12" s="246">
        <v>0</v>
      </c>
      <c r="K12" s="287">
        <f aca="true" t="shared" si="0" ref="K12:K17">((E12+G12+I12)/8)*3</f>
        <v>29.765625</v>
      </c>
      <c r="L12" s="288">
        <f>(F12+H12+J12)</f>
        <v>14</v>
      </c>
      <c r="M12" s="45">
        <v>27.84</v>
      </c>
      <c r="N12" s="48">
        <v>4</v>
      </c>
      <c r="O12" s="49">
        <f aca="true" t="shared" si="1" ref="O12:P17">M12</f>
        <v>27.84</v>
      </c>
      <c r="P12" s="75">
        <f t="shared" si="1"/>
        <v>4</v>
      </c>
      <c r="Q12" s="527" t="s">
        <v>512</v>
      </c>
      <c r="R12" s="528"/>
      <c r="S12" s="47">
        <v>10.5</v>
      </c>
      <c r="T12" s="48">
        <v>2</v>
      </c>
      <c r="U12" s="49" t="e">
        <f aca="true" t="shared" si="2" ref="U12:U17">(Q12+S12)/2</f>
        <v>#VALUE!</v>
      </c>
      <c r="V12" s="75">
        <f aca="true" t="shared" si="3" ref="V12:V17">R12+T12</f>
        <v>2</v>
      </c>
      <c r="W12" s="181" t="e">
        <f aca="true" t="shared" si="4" ref="W12:W17">U12+O12+K12</f>
        <v>#VALUE!</v>
      </c>
      <c r="X12" s="178" t="e">
        <f aca="true" t="shared" si="5" ref="X12:X17">W12/6</f>
        <v>#VALUE!</v>
      </c>
      <c r="Y12" s="526">
        <f aca="true" t="shared" si="6" ref="Y12:Y17">L12+P12+V12</f>
        <v>20</v>
      </c>
      <c r="Z12" s="88"/>
    </row>
    <row r="13" spans="2:26" ht="21">
      <c r="B13" s="4">
        <v>2</v>
      </c>
      <c r="C13" s="93" t="s">
        <v>276</v>
      </c>
      <c r="D13" s="3" t="s">
        <v>133</v>
      </c>
      <c r="E13" s="399">
        <v>34.5</v>
      </c>
      <c r="F13" s="400">
        <v>8</v>
      </c>
      <c r="G13" s="239">
        <v>17.75</v>
      </c>
      <c r="H13" s="236">
        <v>0</v>
      </c>
      <c r="I13" s="533">
        <v>27.75</v>
      </c>
      <c r="J13" s="409">
        <v>0</v>
      </c>
      <c r="K13" s="55">
        <f t="shared" si="0"/>
        <v>30</v>
      </c>
      <c r="L13" s="78">
        <v>22</v>
      </c>
      <c r="M13" s="399">
        <v>23.16</v>
      </c>
      <c r="N13" s="408">
        <v>4</v>
      </c>
      <c r="O13" s="55">
        <f t="shared" si="1"/>
        <v>23.16</v>
      </c>
      <c r="P13" s="78">
        <f t="shared" si="1"/>
        <v>4</v>
      </c>
      <c r="Q13" s="79">
        <v>14.5</v>
      </c>
      <c r="R13" s="52">
        <v>2</v>
      </c>
      <c r="S13" s="53">
        <v>12</v>
      </c>
      <c r="T13" s="56">
        <v>2</v>
      </c>
      <c r="U13" s="55">
        <f t="shared" si="2"/>
        <v>13.25</v>
      </c>
      <c r="V13" s="78">
        <f t="shared" si="3"/>
        <v>4</v>
      </c>
      <c r="W13" s="182">
        <f t="shared" si="4"/>
        <v>66.41</v>
      </c>
      <c r="X13" s="573">
        <f t="shared" si="5"/>
        <v>11.068333333333333</v>
      </c>
      <c r="Y13" s="574">
        <f t="shared" si="6"/>
        <v>30</v>
      </c>
      <c r="Z13" s="426" t="s">
        <v>164</v>
      </c>
    </row>
    <row r="14" spans="2:26" ht="21">
      <c r="B14" s="4">
        <v>3</v>
      </c>
      <c r="C14" s="93" t="s">
        <v>293</v>
      </c>
      <c r="D14" s="3" t="s">
        <v>294</v>
      </c>
      <c r="E14" s="235">
        <v>16.5</v>
      </c>
      <c r="F14" s="236">
        <v>0</v>
      </c>
      <c r="G14" s="53">
        <v>21.75</v>
      </c>
      <c r="H14" s="52">
        <v>6</v>
      </c>
      <c r="I14" s="80">
        <v>30.5</v>
      </c>
      <c r="J14" s="56">
        <v>8</v>
      </c>
      <c r="K14" s="58">
        <f t="shared" si="0"/>
        <v>25.78125</v>
      </c>
      <c r="L14" s="77">
        <f>(F14+H14+J14)</f>
        <v>14</v>
      </c>
      <c r="M14" s="399">
        <v>25.32</v>
      </c>
      <c r="N14" s="408">
        <v>4</v>
      </c>
      <c r="O14" s="55">
        <f t="shared" si="1"/>
        <v>25.32</v>
      </c>
      <c r="P14" s="78">
        <f t="shared" si="1"/>
        <v>4</v>
      </c>
      <c r="Q14" s="79">
        <v>16</v>
      </c>
      <c r="R14" s="52">
        <v>2</v>
      </c>
      <c r="S14" s="53">
        <v>14</v>
      </c>
      <c r="T14" s="56">
        <v>2</v>
      </c>
      <c r="U14" s="55">
        <f t="shared" si="2"/>
        <v>15</v>
      </c>
      <c r="V14" s="78">
        <f t="shared" si="3"/>
        <v>4</v>
      </c>
      <c r="W14" s="182">
        <f t="shared" si="4"/>
        <v>66.10125</v>
      </c>
      <c r="X14" s="573">
        <f t="shared" si="5"/>
        <v>11.016874999999999</v>
      </c>
      <c r="Y14" s="574">
        <v>30</v>
      </c>
      <c r="Z14" s="426" t="s">
        <v>164</v>
      </c>
    </row>
    <row r="15" spans="2:26" ht="21">
      <c r="B15" s="4">
        <v>4</v>
      </c>
      <c r="C15" s="93" t="s">
        <v>295</v>
      </c>
      <c r="D15" s="3" t="s">
        <v>126</v>
      </c>
      <c r="E15" s="235">
        <v>22.125</v>
      </c>
      <c r="F15" s="236">
        <v>0</v>
      </c>
      <c r="G15" s="53">
        <v>22.5</v>
      </c>
      <c r="H15" s="52">
        <v>6</v>
      </c>
      <c r="I15" s="533">
        <v>15.75</v>
      </c>
      <c r="J15" s="409">
        <v>0</v>
      </c>
      <c r="K15" s="58">
        <f t="shared" si="0"/>
        <v>22.640625</v>
      </c>
      <c r="L15" s="77">
        <f>(F15+H15+J15)</f>
        <v>6</v>
      </c>
      <c r="M15" s="235">
        <v>15</v>
      </c>
      <c r="N15" s="241">
        <v>0</v>
      </c>
      <c r="O15" s="58">
        <f t="shared" si="1"/>
        <v>15</v>
      </c>
      <c r="P15" s="77">
        <f t="shared" si="1"/>
        <v>0</v>
      </c>
      <c r="Q15" s="79">
        <v>15</v>
      </c>
      <c r="R15" s="52">
        <v>2</v>
      </c>
      <c r="S15" s="53">
        <v>16</v>
      </c>
      <c r="T15" s="56">
        <v>2</v>
      </c>
      <c r="U15" s="55">
        <f t="shared" si="2"/>
        <v>15.5</v>
      </c>
      <c r="V15" s="78">
        <f t="shared" si="3"/>
        <v>4</v>
      </c>
      <c r="W15" s="182">
        <f t="shared" si="4"/>
        <v>53.140625</v>
      </c>
      <c r="X15" s="500">
        <f t="shared" si="5"/>
        <v>8.856770833333334</v>
      </c>
      <c r="Y15" s="501">
        <f t="shared" si="6"/>
        <v>10</v>
      </c>
      <c r="Z15" s="89"/>
    </row>
    <row r="16" spans="2:26" ht="21">
      <c r="B16" s="520">
        <v>5</v>
      </c>
      <c r="C16" s="521" t="s">
        <v>305</v>
      </c>
      <c r="D16" s="522" t="s">
        <v>306</v>
      </c>
      <c r="E16" s="529">
        <v>25.5</v>
      </c>
      <c r="F16" s="530">
        <v>0</v>
      </c>
      <c r="G16" s="281">
        <v>21.25</v>
      </c>
      <c r="H16" s="280">
        <v>6</v>
      </c>
      <c r="I16" s="534">
        <v>25.5</v>
      </c>
      <c r="J16" s="535">
        <v>0</v>
      </c>
      <c r="K16" s="278">
        <f t="shared" si="0"/>
        <v>27.09375</v>
      </c>
      <c r="L16" s="523">
        <f>(F16+H16+J16)</f>
        <v>6</v>
      </c>
      <c r="M16" s="571">
        <v>21</v>
      </c>
      <c r="N16" s="572">
        <v>4</v>
      </c>
      <c r="O16" s="283">
        <f t="shared" si="1"/>
        <v>21</v>
      </c>
      <c r="P16" s="284">
        <f t="shared" si="1"/>
        <v>4</v>
      </c>
      <c r="Q16" s="524">
        <v>19.5</v>
      </c>
      <c r="R16" s="280">
        <v>2</v>
      </c>
      <c r="S16" s="281">
        <v>13</v>
      </c>
      <c r="T16" s="282">
        <v>2</v>
      </c>
      <c r="U16" s="283">
        <f t="shared" si="2"/>
        <v>16.25</v>
      </c>
      <c r="V16" s="284">
        <f t="shared" si="3"/>
        <v>4</v>
      </c>
      <c r="W16" s="480">
        <f t="shared" si="4"/>
        <v>64.34375</v>
      </c>
      <c r="X16" s="575">
        <f t="shared" si="5"/>
        <v>10.723958333333334</v>
      </c>
      <c r="Y16" s="576">
        <v>30</v>
      </c>
      <c r="Z16" s="577" t="s">
        <v>164</v>
      </c>
    </row>
    <row r="17" spans="2:26" ht="21" thickBot="1">
      <c r="B17" s="29">
        <v>6</v>
      </c>
      <c r="C17" s="94" t="s">
        <v>328</v>
      </c>
      <c r="D17" s="95" t="s">
        <v>329</v>
      </c>
      <c r="E17" s="531">
        <v>42</v>
      </c>
      <c r="F17" s="532">
        <v>8</v>
      </c>
      <c r="G17" s="107">
        <v>23.5</v>
      </c>
      <c r="H17" s="60">
        <v>6</v>
      </c>
      <c r="I17" s="265">
        <v>23.25</v>
      </c>
      <c r="J17" s="242">
        <v>0</v>
      </c>
      <c r="K17" s="124">
        <f t="shared" si="0"/>
        <v>33.28125</v>
      </c>
      <c r="L17" s="96">
        <v>22</v>
      </c>
      <c r="M17" s="59">
        <v>20</v>
      </c>
      <c r="N17" s="108">
        <v>4</v>
      </c>
      <c r="O17" s="124">
        <f t="shared" si="1"/>
        <v>20</v>
      </c>
      <c r="P17" s="96">
        <f t="shared" si="1"/>
        <v>4</v>
      </c>
      <c r="Q17" s="115">
        <v>14.5</v>
      </c>
      <c r="R17" s="60">
        <v>2</v>
      </c>
      <c r="S17" s="107">
        <v>15</v>
      </c>
      <c r="T17" s="108">
        <v>2</v>
      </c>
      <c r="U17" s="124">
        <f t="shared" si="2"/>
        <v>14.75</v>
      </c>
      <c r="V17" s="96">
        <f t="shared" si="3"/>
        <v>4</v>
      </c>
      <c r="W17" s="183">
        <f t="shared" si="4"/>
        <v>68.03125</v>
      </c>
      <c r="X17" s="536">
        <f t="shared" si="5"/>
        <v>11.338541666666666</v>
      </c>
      <c r="Y17" s="537">
        <f t="shared" si="6"/>
        <v>30</v>
      </c>
      <c r="Z17" s="486" t="s">
        <v>164</v>
      </c>
    </row>
    <row r="19" spans="3:19" ht="21">
      <c r="C19" s="33" t="s">
        <v>339</v>
      </c>
      <c r="D19" s="34"/>
      <c r="E19" s="34"/>
      <c r="F19" s="34"/>
      <c r="G19" s="34"/>
      <c r="H19" s="34"/>
      <c r="I19" s="34"/>
      <c r="J19" s="34"/>
      <c r="K19" s="34"/>
      <c r="L19" s="34"/>
      <c r="M19" s="33" t="s">
        <v>514</v>
      </c>
      <c r="N19" s="34"/>
      <c r="O19" s="38"/>
      <c r="P19" s="38"/>
      <c r="Q19" s="38"/>
      <c r="R19" s="38"/>
      <c r="S19" s="38"/>
    </row>
    <row r="20" spans="3:19" ht="21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8"/>
      <c r="R20" s="38"/>
      <c r="S20" s="38"/>
    </row>
    <row r="21" spans="3:26" ht="21">
      <c r="C21" s="86" t="s">
        <v>114</v>
      </c>
      <c r="E21" s="155" t="s">
        <v>336</v>
      </c>
      <c r="G21" s="34"/>
      <c r="M21" s="62" t="s">
        <v>111</v>
      </c>
      <c r="N21" s="34"/>
      <c r="O21" s="34"/>
      <c r="P21" s="34"/>
      <c r="Q21" s="38"/>
      <c r="T21" s="64" t="s">
        <v>109</v>
      </c>
      <c r="U21" s="37"/>
      <c r="V21" s="37"/>
      <c r="W21" s="37"/>
      <c r="X21" s="37"/>
      <c r="Y21" s="37"/>
      <c r="Z21" s="13"/>
    </row>
    <row r="22" spans="5:26" ht="21">
      <c r="E22" s="155" t="s">
        <v>338</v>
      </c>
      <c r="M22" s="34"/>
      <c r="N22" s="34" t="s">
        <v>85</v>
      </c>
      <c r="O22" s="34"/>
      <c r="P22" s="34"/>
      <c r="Q22" s="38"/>
      <c r="T22" s="37"/>
      <c r="U22" s="64" t="s">
        <v>108</v>
      </c>
      <c r="V22" s="37"/>
      <c r="W22" s="37"/>
      <c r="X22" s="37"/>
      <c r="Y22" s="37"/>
      <c r="Z22" s="13"/>
    </row>
    <row r="23" spans="5:26" ht="21">
      <c r="E23" s="155" t="s">
        <v>337</v>
      </c>
      <c r="M23" s="34"/>
      <c r="N23" s="34"/>
      <c r="O23" s="34"/>
      <c r="P23" s="34"/>
      <c r="Q23" s="38"/>
      <c r="U23" s="35" t="s">
        <v>110</v>
      </c>
      <c r="Z23" s="13"/>
    </row>
    <row r="24" spans="5:26" ht="21">
      <c r="E24" s="155" t="s">
        <v>333</v>
      </c>
      <c r="U24" s="35"/>
      <c r="Z24" s="13"/>
    </row>
    <row r="25" ht="20.25">
      <c r="E25" s="87" t="s">
        <v>211</v>
      </c>
    </row>
    <row r="26" ht="20.25">
      <c r="E26" s="155" t="s">
        <v>216</v>
      </c>
    </row>
    <row r="27" spans="5:6" ht="21">
      <c r="E27" s="155" t="s">
        <v>335</v>
      </c>
      <c r="F27" s="34"/>
    </row>
  </sheetData>
  <sheetProtection password="880B" sheet="1" formatCells="0" formatColumns="0" formatRows="0" insertColumns="0" insertRows="0" insertHyperlinks="0" deleteColumns="0" deleteRows="0" sort="0" autoFilter="0" pivotTables="0"/>
  <mergeCells count="4">
    <mergeCell ref="E10:L10"/>
    <mergeCell ref="M10:P10"/>
    <mergeCell ref="Q10:V10"/>
    <mergeCell ref="W10:Y10"/>
  </mergeCells>
  <printOptions horizontalCentered="1" verticalCentered="1"/>
  <pageMargins left="0.1968503937007874" right="0.11811023622047245" top="0.1968503937007874" bottom="0.15748031496062992" header="0.1968503937007874" footer="0.1968503937007874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0"/>
  <sheetViews>
    <sheetView tabSelected="1" zoomScale="58" zoomScaleNormal="58" zoomScalePageLayoutView="0" workbookViewId="0" topLeftCell="A75">
      <selection activeCell="J103" sqref="J103"/>
    </sheetView>
  </sheetViews>
  <sheetFormatPr defaultColWidth="11.421875" defaultRowHeight="12.75"/>
  <cols>
    <col min="1" max="1" width="8.28125" style="0" customWidth="1"/>
    <col min="2" max="2" width="34.140625" style="0" customWidth="1"/>
    <col min="3" max="3" width="35.8515625" style="0" customWidth="1"/>
    <col min="4" max="4" width="12.28125" style="13" customWidth="1"/>
    <col min="5" max="5" width="7.7109375" style="0" customWidth="1"/>
    <col min="6" max="6" width="12.57421875" style="13" customWidth="1"/>
    <col min="7" max="7" width="8.140625" style="0" customWidth="1"/>
    <col min="8" max="8" width="12.28125" style="13" customWidth="1"/>
    <col min="9" max="9" width="7.8515625" style="13" customWidth="1"/>
    <col min="10" max="10" width="13.421875" style="13" bestFit="1" customWidth="1"/>
    <col min="11" max="11" width="7.8515625" style="0" customWidth="1"/>
    <col min="12" max="12" width="12.57421875" style="13" customWidth="1"/>
    <col min="13" max="13" width="7.7109375" style="0" customWidth="1"/>
    <col min="14" max="14" width="11.7109375" style="13" customWidth="1"/>
    <col min="15" max="15" width="8.00390625" style="13" customWidth="1"/>
    <col min="16" max="16" width="12.140625" style="13" customWidth="1"/>
    <col min="17" max="17" width="8.8515625" style="0" customWidth="1"/>
    <col min="18" max="18" width="11.7109375" style="13" customWidth="1"/>
    <col min="19" max="19" width="8.8515625" style="13" customWidth="1"/>
    <col min="21" max="21" width="9.00390625" style="0" customWidth="1"/>
    <col min="22" max="22" width="11.421875" style="13" customWidth="1"/>
    <col min="23" max="23" width="8.57421875" style="13" customWidth="1"/>
    <col min="24" max="24" width="14.8515625" style="0" customWidth="1"/>
    <col min="25" max="25" width="13.8515625" style="0" customWidth="1"/>
    <col min="26" max="26" width="8.28125" style="0" customWidth="1"/>
    <col min="27" max="27" width="12.8515625" style="0" customWidth="1"/>
  </cols>
  <sheetData>
    <row r="1" spans="1:15" ht="18.75">
      <c r="A1" s="15"/>
      <c r="B1" s="15"/>
      <c r="C1" s="15"/>
      <c r="D1" s="15"/>
      <c r="E1" s="15"/>
      <c r="F1" s="15"/>
      <c r="G1" s="607" t="s">
        <v>527</v>
      </c>
      <c r="H1" s="15"/>
      <c r="I1" s="15"/>
      <c r="J1" s="15"/>
      <c r="K1" s="15"/>
      <c r="L1" s="40"/>
      <c r="M1" s="16"/>
      <c r="N1" s="16"/>
      <c r="O1" s="16"/>
    </row>
    <row r="2" spans="1:15" ht="18.75">
      <c r="A2" s="14"/>
      <c r="B2" s="15"/>
      <c r="C2" s="13"/>
      <c r="D2" s="608"/>
      <c r="E2" s="608"/>
      <c r="F2" s="608"/>
      <c r="G2" s="607" t="s">
        <v>528</v>
      </c>
      <c r="H2" s="608"/>
      <c r="I2" s="608"/>
      <c r="J2" s="608"/>
      <c r="K2" s="608"/>
      <c r="L2" s="608"/>
      <c r="M2" s="608"/>
      <c r="N2" s="608"/>
      <c r="O2" s="608"/>
    </row>
    <row r="3" spans="1:15" ht="17.25">
      <c r="A3" s="14"/>
      <c r="B3" s="15"/>
      <c r="C3" s="608" t="s">
        <v>529</v>
      </c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</row>
    <row r="4" spans="1:8" ht="18">
      <c r="A4" s="16"/>
      <c r="B4" s="16"/>
      <c r="C4" s="16"/>
      <c r="D4" s="16"/>
      <c r="E4" s="16"/>
      <c r="F4" s="16"/>
      <c r="G4" s="16"/>
      <c r="H4" s="16"/>
    </row>
    <row r="5" spans="1:8" ht="18">
      <c r="A5" s="16"/>
      <c r="B5" s="16"/>
      <c r="C5" s="14" t="s">
        <v>532</v>
      </c>
      <c r="D5" s="14"/>
      <c r="E5" s="16"/>
      <c r="F5" s="16"/>
      <c r="G5" s="16"/>
      <c r="H5" s="16"/>
    </row>
    <row r="6" spans="1:8" ht="18">
      <c r="A6" s="16"/>
      <c r="B6" s="16"/>
      <c r="C6" s="601"/>
      <c r="D6" s="16"/>
      <c r="E6" s="16" t="s">
        <v>540</v>
      </c>
      <c r="F6" s="16"/>
      <c r="G6" s="16"/>
      <c r="H6" s="16"/>
    </row>
    <row r="7" spans="1:8" ht="18">
      <c r="A7" s="16"/>
      <c r="B7" s="16"/>
      <c r="C7" s="14" t="s">
        <v>535</v>
      </c>
      <c r="D7" s="16"/>
      <c r="E7" s="16"/>
      <c r="F7" s="16"/>
      <c r="G7" s="16"/>
      <c r="H7" s="16"/>
    </row>
    <row r="8" spans="1:7" ht="13.5" thickBot="1">
      <c r="A8" s="13"/>
      <c r="B8" s="13"/>
      <c r="C8" s="13"/>
      <c r="E8" s="13"/>
      <c r="G8" s="13"/>
    </row>
    <row r="9" spans="1:27" ht="25.5" customHeight="1" thickBot="1">
      <c r="A9" s="102"/>
      <c r="B9" s="102"/>
      <c r="C9" s="102"/>
      <c r="D9" s="653" t="s">
        <v>536</v>
      </c>
      <c r="E9" s="654"/>
      <c r="F9" s="654"/>
      <c r="G9" s="654"/>
      <c r="H9" s="654"/>
      <c r="I9" s="655"/>
      <c r="J9" s="653" t="s">
        <v>537</v>
      </c>
      <c r="K9" s="654"/>
      <c r="L9" s="654"/>
      <c r="M9" s="654"/>
      <c r="N9" s="654"/>
      <c r="O9" s="654"/>
      <c r="P9" s="656" t="s">
        <v>538</v>
      </c>
      <c r="Q9" s="657"/>
      <c r="R9" s="657"/>
      <c r="S9" s="658"/>
      <c r="T9" s="656" t="s">
        <v>524</v>
      </c>
      <c r="U9" s="657"/>
      <c r="V9" s="657"/>
      <c r="W9" s="658"/>
      <c r="X9" s="636" t="s">
        <v>36</v>
      </c>
      <c r="Y9" s="636"/>
      <c r="Z9" s="637"/>
      <c r="AA9" s="38"/>
    </row>
    <row r="10" spans="1:27" ht="306.75" customHeight="1" thickBot="1">
      <c r="A10" s="18" t="s">
        <v>4</v>
      </c>
      <c r="B10" s="18" t="s">
        <v>162</v>
      </c>
      <c r="C10" s="611" t="s">
        <v>163</v>
      </c>
      <c r="D10" s="454" t="s">
        <v>530</v>
      </c>
      <c r="E10" s="455" t="s">
        <v>27</v>
      </c>
      <c r="F10" s="456" t="s">
        <v>516</v>
      </c>
      <c r="G10" s="465" t="s">
        <v>30</v>
      </c>
      <c r="H10" s="504" t="s">
        <v>96</v>
      </c>
      <c r="I10" s="505" t="s">
        <v>533</v>
      </c>
      <c r="J10" s="454" t="s">
        <v>531</v>
      </c>
      <c r="K10" s="456" t="s">
        <v>27</v>
      </c>
      <c r="L10" s="503" t="s">
        <v>517</v>
      </c>
      <c r="M10" s="465" t="s">
        <v>99</v>
      </c>
      <c r="N10" s="504" t="s">
        <v>95</v>
      </c>
      <c r="O10" s="505" t="s">
        <v>518</v>
      </c>
      <c r="P10" s="612" t="s">
        <v>519</v>
      </c>
      <c r="Q10" s="507" t="s">
        <v>30</v>
      </c>
      <c r="R10" s="504" t="s">
        <v>521</v>
      </c>
      <c r="S10" s="505" t="s">
        <v>534</v>
      </c>
      <c r="T10" s="609" t="s">
        <v>520</v>
      </c>
      <c r="U10" s="507" t="s">
        <v>100</v>
      </c>
      <c r="V10" s="504" t="s">
        <v>522</v>
      </c>
      <c r="W10" s="505" t="s">
        <v>523</v>
      </c>
      <c r="X10" s="43" t="s">
        <v>5</v>
      </c>
      <c r="Y10" s="467" t="s">
        <v>89</v>
      </c>
      <c r="Z10" s="467" t="s">
        <v>6</v>
      </c>
      <c r="AA10" s="610"/>
    </row>
    <row r="11" spans="1:27" ht="18">
      <c r="A11" s="614">
        <v>1</v>
      </c>
      <c r="B11" s="678" t="s">
        <v>562</v>
      </c>
      <c r="C11" s="671" t="s">
        <v>563</v>
      </c>
      <c r="D11" s="686">
        <v>50.699999999999996</v>
      </c>
      <c r="E11" s="670">
        <v>6</v>
      </c>
      <c r="F11" s="669">
        <v>51.900000000000006</v>
      </c>
      <c r="G11" s="697">
        <v>4</v>
      </c>
      <c r="H11" s="704">
        <f>((D11+F11)/6)*3</f>
        <v>51.3</v>
      </c>
      <c r="I11" s="705">
        <f>E11+G11</f>
        <v>10</v>
      </c>
      <c r="J11" s="686">
        <v>43.800000000000004</v>
      </c>
      <c r="K11" s="670">
        <v>6</v>
      </c>
      <c r="L11" s="669">
        <v>62.4</v>
      </c>
      <c r="M11" s="718">
        <v>8</v>
      </c>
      <c r="N11" s="704">
        <f>((J11+L11)/7)*3</f>
        <v>45.51428571428572</v>
      </c>
      <c r="O11" s="732">
        <f>K11+M11</f>
        <v>14</v>
      </c>
      <c r="P11" s="724">
        <v>26</v>
      </c>
      <c r="Q11" s="738">
        <v>4</v>
      </c>
      <c r="R11" s="752">
        <f>P11</f>
        <v>26</v>
      </c>
      <c r="S11" s="753">
        <f>Q11</f>
        <v>4</v>
      </c>
      <c r="T11" s="746">
        <v>13.5</v>
      </c>
      <c r="U11" s="738">
        <v>2</v>
      </c>
      <c r="V11" s="752">
        <f>T11</f>
        <v>13.5</v>
      </c>
      <c r="W11" s="753">
        <f>U11</f>
        <v>2</v>
      </c>
      <c r="X11" s="771">
        <f>H11+N11+R11+V11</f>
        <v>136.31428571428572</v>
      </c>
      <c r="Y11" s="777">
        <f>X11/9</f>
        <v>15.146031746031746</v>
      </c>
      <c r="Z11" s="789">
        <f>I11+O11+S11+W11</f>
        <v>30</v>
      </c>
      <c r="AA11" s="783" t="s">
        <v>164</v>
      </c>
    </row>
    <row r="12" spans="1:27" ht="18">
      <c r="A12" s="620">
        <v>2</v>
      </c>
      <c r="B12" s="679" t="s">
        <v>142</v>
      </c>
      <c r="C12" s="615" t="s">
        <v>558</v>
      </c>
      <c r="D12" s="687">
        <v>51</v>
      </c>
      <c r="E12" s="617">
        <v>6</v>
      </c>
      <c r="F12" s="622">
        <v>49.650000000000006</v>
      </c>
      <c r="G12" s="698">
        <v>4</v>
      </c>
      <c r="H12" s="706">
        <f>((D12+F12)/6)*3</f>
        <v>50.325</v>
      </c>
      <c r="I12" s="707">
        <f>E12+G12</f>
        <v>10</v>
      </c>
      <c r="J12" s="687">
        <v>50.39999999999999</v>
      </c>
      <c r="K12" s="617">
        <v>6</v>
      </c>
      <c r="L12" s="622">
        <v>52</v>
      </c>
      <c r="M12" s="719">
        <v>8</v>
      </c>
      <c r="N12" s="706">
        <f>((J12+L12)/7)*3</f>
        <v>43.885714285714286</v>
      </c>
      <c r="O12" s="733">
        <f>K12+M12</f>
        <v>14</v>
      </c>
      <c r="P12" s="725">
        <v>26</v>
      </c>
      <c r="Q12" s="739">
        <v>4</v>
      </c>
      <c r="R12" s="754">
        <f>P12</f>
        <v>26</v>
      </c>
      <c r="S12" s="755">
        <f>Q12</f>
        <v>4</v>
      </c>
      <c r="T12" s="747">
        <v>14</v>
      </c>
      <c r="U12" s="739">
        <v>2</v>
      </c>
      <c r="V12" s="754">
        <f>T12</f>
        <v>14</v>
      </c>
      <c r="W12" s="755">
        <f>U12</f>
        <v>2</v>
      </c>
      <c r="X12" s="772">
        <f>H12+N12+R12+V12</f>
        <v>134.2107142857143</v>
      </c>
      <c r="Y12" s="778">
        <f>X12/9</f>
        <v>14.912301587301588</v>
      </c>
      <c r="Z12" s="790">
        <f>I12+O12+S12+W12</f>
        <v>30</v>
      </c>
      <c r="AA12" s="784" t="s">
        <v>164</v>
      </c>
    </row>
    <row r="13" spans="1:27" ht="18">
      <c r="A13" s="620">
        <v>3</v>
      </c>
      <c r="B13" s="679" t="s">
        <v>692</v>
      </c>
      <c r="C13" s="615" t="s">
        <v>693</v>
      </c>
      <c r="D13" s="687">
        <v>48.449999999999996</v>
      </c>
      <c r="E13" s="617">
        <v>6</v>
      </c>
      <c r="F13" s="622">
        <v>46.5</v>
      </c>
      <c r="G13" s="698">
        <v>4</v>
      </c>
      <c r="H13" s="706">
        <f>((D13+F13)/6)*3</f>
        <v>47.474999999999994</v>
      </c>
      <c r="I13" s="707">
        <f>E13+G13</f>
        <v>10</v>
      </c>
      <c r="J13" s="687">
        <v>33.599999999999994</v>
      </c>
      <c r="K13" s="617">
        <v>6</v>
      </c>
      <c r="L13" s="622">
        <v>65.2</v>
      </c>
      <c r="M13" s="719">
        <v>8</v>
      </c>
      <c r="N13" s="706">
        <f>((J13+L13)/7)*3</f>
        <v>42.34285714285714</v>
      </c>
      <c r="O13" s="733">
        <f>K13+M13</f>
        <v>14</v>
      </c>
      <c r="P13" s="725">
        <v>20.3</v>
      </c>
      <c r="Q13" s="739">
        <v>4</v>
      </c>
      <c r="R13" s="754">
        <f>P13</f>
        <v>20.3</v>
      </c>
      <c r="S13" s="755">
        <f>Q13</f>
        <v>4</v>
      </c>
      <c r="T13" s="747">
        <v>15.5</v>
      </c>
      <c r="U13" s="739">
        <v>2</v>
      </c>
      <c r="V13" s="754">
        <f>T13</f>
        <v>15.5</v>
      </c>
      <c r="W13" s="755">
        <f>U13</f>
        <v>2</v>
      </c>
      <c r="X13" s="772">
        <f>H13+N13+R13+V13</f>
        <v>125.61785714285713</v>
      </c>
      <c r="Y13" s="778">
        <f>X13/9</f>
        <v>13.957539682539682</v>
      </c>
      <c r="Z13" s="790">
        <f>I13+O13+S13+W13</f>
        <v>30</v>
      </c>
      <c r="AA13" s="784" t="s">
        <v>164</v>
      </c>
    </row>
    <row r="14" spans="1:27" ht="18">
      <c r="A14" s="620">
        <v>4</v>
      </c>
      <c r="B14" s="679" t="s">
        <v>596</v>
      </c>
      <c r="C14" s="615" t="s">
        <v>597</v>
      </c>
      <c r="D14" s="687">
        <v>46.95</v>
      </c>
      <c r="E14" s="617">
        <v>6</v>
      </c>
      <c r="F14" s="622">
        <v>46.800000000000004</v>
      </c>
      <c r="G14" s="698">
        <v>4</v>
      </c>
      <c r="H14" s="706">
        <f>((D14+F14)/6)*3</f>
        <v>46.875</v>
      </c>
      <c r="I14" s="707">
        <f>E14+G14</f>
        <v>10</v>
      </c>
      <c r="J14" s="687">
        <v>43.2</v>
      </c>
      <c r="K14" s="617">
        <v>6</v>
      </c>
      <c r="L14" s="622">
        <v>42.8</v>
      </c>
      <c r="M14" s="719">
        <v>8</v>
      </c>
      <c r="N14" s="706">
        <f>((J14+L14)/7)*3</f>
        <v>36.85714285714286</v>
      </c>
      <c r="O14" s="733">
        <f>K14+M14</f>
        <v>14</v>
      </c>
      <c r="P14" s="725">
        <v>24.4</v>
      </c>
      <c r="Q14" s="739">
        <v>4</v>
      </c>
      <c r="R14" s="754">
        <f>P14</f>
        <v>24.4</v>
      </c>
      <c r="S14" s="755">
        <f>Q14</f>
        <v>4</v>
      </c>
      <c r="T14" s="747">
        <v>17</v>
      </c>
      <c r="U14" s="739">
        <v>2</v>
      </c>
      <c r="V14" s="754">
        <f>T14</f>
        <v>17</v>
      </c>
      <c r="W14" s="755">
        <f>U14</f>
        <v>2</v>
      </c>
      <c r="X14" s="772">
        <f>H14+N14+R14+V14</f>
        <v>125.13214285714287</v>
      </c>
      <c r="Y14" s="778">
        <f>X14/9</f>
        <v>13.90357142857143</v>
      </c>
      <c r="Z14" s="790">
        <f>I14+O14+S14+W14</f>
        <v>30</v>
      </c>
      <c r="AA14" s="784" t="s">
        <v>164</v>
      </c>
    </row>
    <row r="15" spans="1:27" ht="18">
      <c r="A15" s="620">
        <v>5</v>
      </c>
      <c r="B15" s="679" t="s">
        <v>553</v>
      </c>
      <c r="C15" s="615" t="s">
        <v>8</v>
      </c>
      <c r="D15" s="687">
        <v>48.449999999999996</v>
      </c>
      <c r="E15" s="617">
        <v>6</v>
      </c>
      <c r="F15" s="622">
        <v>41.7</v>
      </c>
      <c r="G15" s="698">
        <v>4</v>
      </c>
      <c r="H15" s="706">
        <f>((D15+F15)/6)*3</f>
        <v>45.075</v>
      </c>
      <c r="I15" s="707">
        <f>E15+G15</f>
        <v>10</v>
      </c>
      <c r="J15" s="687">
        <v>38.400000000000006</v>
      </c>
      <c r="K15" s="617">
        <v>6</v>
      </c>
      <c r="L15" s="622">
        <v>53.599999999999994</v>
      </c>
      <c r="M15" s="719">
        <v>8</v>
      </c>
      <c r="N15" s="706">
        <f>((J15+L15)/7)*3</f>
        <v>39.42857142857143</v>
      </c>
      <c r="O15" s="733">
        <f>K15+M15</f>
        <v>14</v>
      </c>
      <c r="P15" s="725">
        <v>29</v>
      </c>
      <c r="Q15" s="739">
        <v>4</v>
      </c>
      <c r="R15" s="754">
        <f>P15</f>
        <v>29</v>
      </c>
      <c r="S15" s="755">
        <f>Q15</f>
        <v>4</v>
      </c>
      <c r="T15" s="747">
        <v>11.5</v>
      </c>
      <c r="U15" s="739">
        <v>2</v>
      </c>
      <c r="V15" s="754">
        <f>T15</f>
        <v>11.5</v>
      </c>
      <c r="W15" s="755">
        <f>U15</f>
        <v>2</v>
      </c>
      <c r="X15" s="772">
        <f>H15+N15+R15+V15</f>
        <v>125.00357142857143</v>
      </c>
      <c r="Y15" s="778">
        <f>X15/9</f>
        <v>13.889285714285714</v>
      </c>
      <c r="Z15" s="790">
        <f>I15+O15+S15+W15</f>
        <v>30</v>
      </c>
      <c r="AA15" s="784" t="s">
        <v>164</v>
      </c>
    </row>
    <row r="16" spans="1:27" ht="18">
      <c r="A16" s="620">
        <v>6</v>
      </c>
      <c r="B16" s="679" t="s">
        <v>675</v>
      </c>
      <c r="C16" s="615" t="s">
        <v>676</v>
      </c>
      <c r="D16" s="687">
        <v>41.85</v>
      </c>
      <c r="E16" s="617">
        <v>6</v>
      </c>
      <c r="F16" s="622">
        <v>49.050000000000004</v>
      </c>
      <c r="G16" s="698">
        <v>4</v>
      </c>
      <c r="H16" s="706">
        <f>((D16+F16)/6)*3</f>
        <v>45.45</v>
      </c>
      <c r="I16" s="707">
        <f>E16+G16</f>
        <v>10</v>
      </c>
      <c r="J16" s="688">
        <v>26.700000000000003</v>
      </c>
      <c r="K16" s="623">
        <v>0</v>
      </c>
      <c r="L16" s="622">
        <v>63.2</v>
      </c>
      <c r="M16" s="719">
        <v>8</v>
      </c>
      <c r="N16" s="706">
        <f>((J16+L16)/7)*3</f>
        <v>38.52857142857143</v>
      </c>
      <c r="O16" s="733">
        <v>14</v>
      </c>
      <c r="P16" s="725">
        <v>25</v>
      </c>
      <c r="Q16" s="739">
        <v>4</v>
      </c>
      <c r="R16" s="754">
        <f>P16</f>
        <v>25</v>
      </c>
      <c r="S16" s="755">
        <f>Q16</f>
        <v>4</v>
      </c>
      <c r="T16" s="747">
        <v>13.5</v>
      </c>
      <c r="U16" s="739">
        <v>2</v>
      </c>
      <c r="V16" s="754">
        <f>T16</f>
        <v>13.5</v>
      </c>
      <c r="W16" s="755">
        <f>U16</f>
        <v>2</v>
      </c>
      <c r="X16" s="772">
        <f>H16+N16+R16+V16</f>
        <v>122.47857142857143</v>
      </c>
      <c r="Y16" s="778">
        <f>X16/9</f>
        <v>13.60873015873016</v>
      </c>
      <c r="Z16" s="790">
        <f>I16+O16+S16+W16</f>
        <v>30</v>
      </c>
      <c r="AA16" s="784" t="s">
        <v>164</v>
      </c>
    </row>
    <row r="17" spans="1:27" ht="18">
      <c r="A17" s="620">
        <v>7</v>
      </c>
      <c r="B17" s="679" t="s">
        <v>616</v>
      </c>
      <c r="C17" s="615" t="s">
        <v>131</v>
      </c>
      <c r="D17" s="687">
        <v>44.699999999999996</v>
      </c>
      <c r="E17" s="617">
        <v>6</v>
      </c>
      <c r="F17" s="622">
        <v>36.900000000000006</v>
      </c>
      <c r="G17" s="698">
        <v>4</v>
      </c>
      <c r="H17" s="706">
        <f>((D17+F17)/6)*3</f>
        <v>40.8</v>
      </c>
      <c r="I17" s="707">
        <f>E17+G17</f>
        <v>10</v>
      </c>
      <c r="J17" s="687">
        <v>43.800000000000004</v>
      </c>
      <c r="K17" s="617">
        <v>6</v>
      </c>
      <c r="L17" s="622">
        <v>67.6</v>
      </c>
      <c r="M17" s="719">
        <v>8</v>
      </c>
      <c r="N17" s="706">
        <f>((J17+L17)/7)*3</f>
        <v>47.74285714285715</v>
      </c>
      <c r="O17" s="733">
        <f>K17+M17</f>
        <v>14</v>
      </c>
      <c r="P17" s="725">
        <v>20.6</v>
      </c>
      <c r="Q17" s="739">
        <v>4</v>
      </c>
      <c r="R17" s="754">
        <f>P17</f>
        <v>20.6</v>
      </c>
      <c r="S17" s="755">
        <f>Q17</f>
        <v>4</v>
      </c>
      <c r="T17" s="747">
        <v>11.5</v>
      </c>
      <c r="U17" s="739">
        <v>2</v>
      </c>
      <c r="V17" s="754">
        <f>T17</f>
        <v>11.5</v>
      </c>
      <c r="W17" s="755">
        <f>U17</f>
        <v>2</v>
      </c>
      <c r="X17" s="772">
        <f>H17+N17+R17+V17</f>
        <v>120.64285714285714</v>
      </c>
      <c r="Y17" s="778">
        <f>X17/9</f>
        <v>13.404761904761905</v>
      </c>
      <c r="Z17" s="790">
        <f>I17+O17+S17+W17</f>
        <v>30</v>
      </c>
      <c r="AA17" s="784" t="s">
        <v>164</v>
      </c>
    </row>
    <row r="18" spans="1:27" ht="18">
      <c r="A18" s="620">
        <v>8</v>
      </c>
      <c r="B18" s="679" t="s">
        <v>666</v>
      </c>
      <c r="C18" s="615" t="s">
        <v>667</v>
      </c>
      <c r="D18" s="687">
        <v>46.349999999999994</v>
      </c>
      <c r="E18" s="617">
        <v>6</v>
      </c>
      <c r="F18" s="622">
        <v>39.6</v>
      </c>
      <c r="G18" s="698">
        <v>4</v>
      </c>
      <c r="H18" s="706">
        <f>((D18+F18)/6)*3</f>
        <v>42.974999999999994</v>
      </c>
      <c r="I18" s="707">
        <f>E18+G18</f>
        <v>10</v>
      </c>
      <c r="J18" s="687">
        <v>34.800000000000004</v>
      </c>
      <c r="K18" s="617">
        <v>6</v>
      </c>
      <c r="L18" s="622">
        <v>53.6</v>
      </c>
      <c r="M18" s="719">
        <v>8</v>
      </c>
      <c r="N18" s="706">
        <f>((J18+L18)/7)*3</f>
        <v>37.885714285714286</v>
      </c>
      <c r="O18" s="733">
        <f>K18+M18</f>
        <v>14</v>
      </c>
      <c r="P18" s="725">
        <v>26.5</v>
      </c>
      <c r="Q18" s="739">
        <v>4</v>
      </c>
      <c r="R18" s="754">
        <f>P18</f>
        <v>26.5</v>
      </c>
      <c r="S18" s="755">
        <f>Q18</f>
        <v>4</v>
      </c>
      <c r="T18" s="747">
        <v>13.25</v>
      </c>
      <c r="U18" s="739">
        <v>2</v>
      </c>
      <c r="V18" s="754">
        <f>T18</f>
        <v>13.25</v>
      </c>
      <c r="W18" s="755">
        <f>U18</f>
        <v>2</v>
      </c>
      <c r="X18" s="772">
        <f>H18+N18+R18+V18</f>
        <v>120.61071428571428</v>
      </c>
      <c r="Y18" s="778">
        <f>X18/9</f>
        <v>13.401190476190475</v>
      </c>
      <c r="Z18" s="790">
        <f>I18+O18+S18+W18</f>
        <v>30</v>
      </c>
      <c r="AA18" s="784" t="s">
        <v>164</v>
      </c>
    </row>
    <row r="19" spans="1:27" ht="18">
      <c r="A19" s="620">
        <v>9</v>
      </c>
      <c r="B19" s="679" t="s">
        <v>605</v>
      </c>
      <c r="C19" s="615" t="s">
        <v>606</v>
      </c>
      <c r="D19" s="687">
        <v>51.89999999999999</v>
      </c>
      <c r="E19" s="617">
        <v>6</v>
      </c>
      <c r="F19" s="622">
        <v>43.05</v>
      </c>
      <c r="G19" s="698">
        <v>4</v>
      </c>
      <c r="H19" s="706">
        <f>((D19+F19)/6)*3</f>
        <v>47.474999999999994</v>
      </c>
      <c r="I19" s="707">
        <f>E19+G19</f>
        <v>10</v>
      </c>
      <c r="J19" s="687">
        <v>39.6</v>
      </c>
      <c r="K19" s="617">
        <v>6</v>
      </c>
      <c r="L19" s="622">
        <v>42</v>
      </c>
      <c r="M19" s="719">
        <v>8</v>
      </c>
      <c r="N19" s="706">
        <f>((J19+L19)/7)*3</f>
        <v>34.97142857142857</v>
      </c>
      <c r="O19" s="733">
        <f>K19+M19</f>
        <v>14</v>
      </c>
      <c r="P19" s="725">
        <v>22</v>
      </c>
      <c r="Q19" s="739">
        <v>4</v>
      </c>
      <c r="R19" s="754">
        <f>P19</f>
        <v>22</v>
      </c>
      <c r="S19" s="755">
        <f>Q19</f>
        <v>4</v>
      </c>
      <c r="T19" s="747">
        <v>15.25</v>
      </c>
      <c r="U19" s="739">
        <v>2</v>
      </c>
      <c r="V19" s="754">
        <f>T19</f>
        <v>15.25</v>
      </c>
      <c r="W19" s="755">
        <f>U19</f>
        <v>2</v>
      </c>
      <c r="X19" s="772">
        <f>H19+N19+R19+V19</f>
        <v>119.69642857142856</v>
      </c>
      <c r="Y19" s="778">
        <f>X19/9</f>
        <v>13.299603174603172</v>
      </c>
      <c r="Z19" s="790">
        <f>I19+O19+S19+W19</f>
        <v>30</v>
      </c>
      <c r="AA19" s="784" t="s">
        <v>164</v>
      </c>
    </row>
    <row r="20" spans="1:27" ht="18">
      <c r="A20" s="620">
        <v>10</v>
      </c>
      <c r="B20" s="679" t="s">
        <v>544</v>
      </c>
      <c r="C20" s="615" t="s">
        <v>541</v>
      </c>
      <c r="D20" s="687">
        <v>35.550000000000004</v>
      </c>
      <c r="E20" s="617">
        <v>6</v>
      </c>
      <c r="F20" s="622">
        <v>36.900000000000006</v>
      </c>
      <c r="G20" s="698">
        <v>4</v>
      </c>
      <c r="H20" s="706">
        <f>((D20+F20)/6)*3</f>
        <v>36.22500000000001</v>
      </c>
      <c r="I20" s="707">
        <f>E20+G20</f>
        <v>10</v>
      </c>
      <c r="J20" s="687">
        <v>34.2</v>
      </c>
      <c r="K20" s="617">
        <v>6</v>
      </c>
      <c r="L20" s="622">
        <v>61.199999999999996</v>
      </c>
      <c r="M20" s="719">
        <v>8</v>
      </c>
      <c r="N20" s="706">
        <f>((J20+L20)/7)*3</f>
        <v>40.885714285714286</v>
      </c>
      <c r="O20" s="733">
        <f>K20+M20</f>
        <v>14</v>
      </c>
      <c r="P20" s="725">
        <v>29</v>
      </c>
      <c r="Q20" s="739">
        <v>4</v>
      </c>
      <c r="R20" s="754">
        <f>P20</f>
        <v>29</v>
      </c>
      <c r="S20" s="755">
        <f>Q20</f>
        <v>4</v>
      </c>
      <c r="T20" s="747">
        <v>11</v>
      </c>
      <c r="U20" s="739">
        <v>2</v>
      </c>
      <c r="V20" s="754">
        <f>T20</f>
        <v>11</v>
      </c>
      <c r="W20" s="755">
        <f>U20</f>
        <v>2</v>
      </c>
      <c r="X20" s="772">
        <f>H20+N20+R20+V20</f>
        <v>117.1107142857143</v>
      </c>
      <c r="Y20" s="778">
        <f>X20/9</f>
        <v>13.012301587301588</v>
      </c>
      <c r="Z20" s="790">
        <f>I20+O20+S20+W20</f>
        <v>30</v>
      </c>
      <c r="AA20" s="784" t="s">
        <v>164</v>
      </c>
    </row>
    <row r="21" spans="1:27" ht="18">
      <c r="A21" s="620">
        <v>11</v>
      </c>
      <c r="B21" s="679" t="s">
        <v>684</v>
      </c>
      <c r="C21" s="615" t="s">
        <v>131</v>
      </c>
      <c r="D21" s="687">
        <v>48.300000000000004</v>
      </c>
      <c r="E21" s="617">
        <v>6</v>
      </c>
      <c r="F21" s="622">
        <v>42.449999999999996</v>
      </c>
      <c r="G21" s="698">
        <v>4</v>
      </c>
      <c r="H21" s="706">
        <f>((D21+F21)/6)*3</f>
        <v>45.375</v>
      </c>
      <c r="I21" s="707">
        <f>E21+G21</f>
        <v>10</v>
      </c>
      <c r="J21" s="687">
        <v>32.400000000000006</v>
      </c>
      <c r="K21" s="617">
        <v>6</v>
      </c>
      <c r="L21" s="622">
        <v>44</v>
      </c>
      <c r="M21" s="719">
        <v>8</v>
      </c>
      <c r="N21" s="706">
        <f>((J21+L21)/7)*3</f>
        <v>32.74285714285715</v>
      </c>
      <c r="O21" s="733">
        <f>K21+M21</f>
        <v>14</v>
      </c>
      <c r="P21" s="725">
        <v>21</v>
      </c>
      <c r="Q21" s="739">
        <v>4</v>
      </c>
      <c r="R21" s="754">
        <f>P21</f>
        <v>21</v>
      </c>
      <c r="S21" s="755">
        <f>Q21</f>
        <v>4</v>
      </c>
      <c r="T21" s="747">
        <v>15</v>
      </c>
      <c r="U21" s="739">
        <v>2</v>
      </c>
      <c r="V21" s="754">
        <f>T21</f>
        <v>15</v>
      </c>
      <c r="W21" s="755">
        <f>U21</f>
        <v>2</v>
      </c>
      <c r="X21" s="772">
        <f>H21+N21+R21+V21</f>
        <v>114.11785714285715</v>
      </c>
      <c r="Y21" s="778">
        <f>X21/9</f>
        <v>12.679761904761905</v>
      </c>
      <c r="Z21" s="790">
        <f>I21+O21+S21+W21</f>
        <v>30</v>
      </c>
      <c r="AA21" s="784" t="s">
        <v>164</v>
      </c>
    </row>
    <row r="22" spans="1:27" ht="18">
      <c r="A22" s="620">
        <v>12</v>
      </c>
      <c r="B22" s="679" t="s">
        <v>546</v>
      </c>
      <c r="C22" s="615" t="s">
        <v>651</v>
      </c>
      <c r="D22" s="687">
        <v>32.849999999999994</v>
      </c>
      <c r="E22" s="617">
        <v>6</v>
      </c>
      <c r="F22" s="622">
        <v>43.650000000000006</v>
      </c>
      <c r="G22" s="698">
        <v>4</v>
      </c>
      <c r="H22" s="706">
        <f>((D22+F22)/6)*3</f>
        <v>38.25</v>
      </c>
      <c r="I22" s="707">
        <f>E22+G22</f>
        <v>10</v>
      </c>
      <c r="J22" s="688">
        <v>22.5</v>
      </c>
      <c r="K22" s="623">
        <v>0</v>
      </c>
      <c r="L22" s="622">
        <v>64</v>
      </c>
      <c r="M22" s="719">
        <v>8</v>
      </c>
      <c r="N22" s="706">
        <f>((J22+L22)/7)*3</f>
        <v>37.07142857142857</v>
      </c>
      <c r="O22" s="733">
        <v>14</v>
      </c>
      <c r="P22" s="725">
        <v>22</v>
      </c>
      <c r="Q22" s="739">
        <v>4</v>
      </c>
      <c r="R22" s="754">
        <f>P22</f>
        <v>22</v>
      </c>
      <c r="S22" s="755">
        <f>Q22</f>
        <v>4</v>
      </c>
      <c r="T22" s="747">
        <v>15</v>
      </c>
      <c r="U22" s="739">
        <v>2</v>
      </c>
      <c r="V22" s="754">
        <f>T22</f>
        <v>15</v>
      </c>
      <c r="W22" s="755">
        <f>U22</f>
        <v>2</v>
      </c>
      <c r="X22" s="772">
        <f>H22+N22+R22+V22</f>
        <v>112.32142857142857</v>
      </c>
      <c r="Y22" s="778">
        <f>X22/9</f>
        <v>12.48015873015873</v>
      </c>
      <c r="Z22" s="790">
        <f>I22+O22+S22+W22</f>
        <v>30</v>
      </c>
      <c r="AA22" s="784" t="s">
        <v>164</v>
      </c>
    </row>
    <row r="23" spans="1:27" ht="18">
      <c r="A23" s="620">
        <v>13</v>
      </c>
      <c r="B23" s="679" t="s">
        <v>673</v>
      </c>
      <c r="C23" s="615" t="s">
        <v>674</v>
      </c>
      <c r="D23" s="687">
        <v>46.2</v>
      </c>
      <c r="E23" s="617">
        <v>6</v>
      </c>
      <c r="F23" s="622">
        <v>39.45</v>
      </c>
      <c r="G23" s="698">
        <v>4</v>
      </c>
      <c r="H23" s="706">
        <f>((D23+F23)/6)*3</f>
        <v>42.825</v>
      </c>
      <c r="I23" s="707">
        <f>E23+G23</f>
        <v>10</v>
      </c>
      <c r="J23" s="688">
        <v>21.299999999999997</v>
      </c>
      <c r="K23" s="623">
        <v>0</v>
      </c>
      <c r="L23" s="622">
        <v>44.8</v>
      </c>
      <c r="M23" s="719">
        <v>8</v>
      </c>
      <c r="N23" s="708">
        <f>((J23+L23)/7)*3</f>
        <v>28.328571428571422</v>
      </c>
      <c r="O23" s="734">
        <f>K23+M23</f>
        <v>8</v>
      </c>
      <c r="P23" s="725">
        <v>24.5</v>
      </c>
      <c r="Q23" s="739">
        <v>4</v>
      </c>
      <c r="R23" s="754">
        <f>P23</f>
        <v>24.5</v>
      </c>
      <c r="S23" s="755">
        <f>Q23</f>
        <v>4</v>
      </c>
      <c r="T23" s="747">
        <v>15.5</v>
      </c>
      <c r="U23" s="739">
        <v>2</v>
      </c>
      <c r="V23" s="754">
        <f>T23</f>
        <v>15.5</v>
      </c>
      <c r="W23" s="755">
        <f>U23</f>
        <v>2</v>
      </c>
      <c r="X23" s="772">
        <f>H23+N23+R23+V23</f>
        <v>111.15357142857142</v>
      </c>
      <c r="Y23" s="778">
        <f>X23/9</f>
        <v>12.350396825396825</v>
      </c>
      <c r="Z23" s="790">
        <v>30</v>
      </c>
      <c r="AA23" s="784" t="s">
        <v>164</v>
      </c>
    </row>
    <row r="24" spans="1:27" ht="18">
      <c r="A24" s="620">
        <v>14</v>
      </c>
      <c r="B24" s="679" t="s">
        <v>602</v>
      </c>
      <c r="C24" s="615" t="s">
        <v>543</v>
      </c>
      <c r="D24" s="687">
        <v>47.55</v>
      </c>
      <c r="E24" s="617">
        <v>6</v>
      </c>
      <c r="F24" s="622">
        <v>36.75</v>
      </c>
      <c r="G24" s="698">
        <v>4</v>
      </c>
      <c r="H24" s="706">
        <f>((D24+F24)/6)*3</f>
        <v>42.15</v>
      </c>
      <c r="I24" s="707">
        <f>E24+G24</f>
        <v>10</v>
      </c>
      <c r="J24" s="688">
        <v>23.999999999999996</v>
      </c>
      <c r="K24" s="623">
        <v>0</v>
      </c>
      <c r="L24" s="622">
        <v>50</v>
      </c>
      <c r="M24" s="719">
        <v>8</v>
      </c>
      <c r="N24" s="706">
        <f>((J24+L24)/7)*3</f>
        <v>31.714285714285715</v>
      </c>
      <c r="O24" s="733">
        <v>14</v>
      </c>
      <c r="P24" s="725">
        <v>22</v>
      </c>
      <c r="Q24" s="739">
        <v>4</v>
      </c>
      <c r="R24" s="754">
        <f>P24</f>
        <v>22</v>
      </c>
      <c r="S24" s="755">
        <f>Q24</f>
        <v>4</v>
      </c>
      <c r="T24" s="747">
        <v>15</v>
      </c>
      <c r="U24" s="739">
        <v>2</v>
      </c>
      <c r="V24" s="754">
        <f>T24</f>
        <v>15</v>
      </c>
      <c r="W24" s="755">
        <f>U24</f>
        <v>2</v>
      </c>
      <c r="X24" s="772">
        <f>H24+N24+R24+V24</f>
        <v>110.86428571428571</v>
      </c>
      <c r="Y24" s="778">
        <f>X24/9</f>
        <v>12.318253968253968</v>
      </c>
      <c r="Z24" s="790">
        <f>I24+O24+S24+W24</f>
        <v>30</v>
      </c>
      <c r="AA24" s="784" t="s">
        <v>164</v>
      </c>
    </row>
    <row r="25" spans="1:27" ht="18">
      <c r="A25" s="620">
        <v>15</v>
      </c>
      <c r="B25" s="679" t="s">
        <v>683</v>
      </c>
      <c r="C25" s="615" t="s">
        <v>21</v>
      </c>
      <c r="D25" s="687">
        <v>38.7</v>
      </c>
      <c r="E25" s="617">
        <v>6</v>
      </c>
      <c r="F25" s="622">
        <v>37.5</v>
      </c>
      <c r="G25" s="698">
        <v>4</v>
      </c>
      <c r="H25" s="706">
        <f>((D25+F25)/6)*3</f>
        <v>38.1</v>
      </c>
      <c r="I25" s="707">
        <f>E25+G25</f>
        <v>10</v>
      </c>
      <c r="J25" s="687">
        <v>32.099999999999994</v>
      </c>
      <c r="K25" s="617">
        <v>6</v>
      </c>
      <c r="L25" s="622">
        <v>44.8</v>
      </c>
      <c r="M25" s="719">
        <v>8</v>
      </c>
      <c r="N25" s="706">
        <f>((J25+L25)/7)*3</f>
        <v>32.957142857142856</v>
      </c>
      <c r="O25" s="733">
        <f>K25+M25</f>
        <v>14</v>
      </c>
      <c r="P25" s="725">
        <v>22</v>
      </c>
      <c r="Q25" s="739">
        <v>4</v>
      </c>
      <c r="R25" s="754">
        <f>P25</f>
        <v>22</v>
      </c>
      <c r="S25" s="755">
        <f>Q25</f>
        <v>4</v>
      </c>
      <c r="T25" s="747">
        <v>15.25</v>
      </c>
      <c r="U25" s="739">
        <v>2</v>
      </c>
      <c r="V25" s="754">
        <f>T25</f>
        <v>15.25</v>
      </c>
      <c r="W25" s="755">
        <f>U25</f>
        <v>2</v>
      </c>
      <c r="X25" s="772">
        <f>H25+N25+R25+V25</f>
        <v>108.30714285714285</v>
      </c>
      <c r="Y25" s="778">
        <f>X25/9</f>
        <v>12.034126984126983</v>
      </c>
      <c r="Z25" s="790">
        <f>I25+O25+S25+W25</f>
        <v>30</v>
      </c>
      <c r="AA25" s="784" t="s">
        <v>164</v>
      </c>
    </row>
    <row r="26" spans="1:27" ht="18">
      <c r="A26" s="620">
        <v>16</v>
      </c>
      <c r="B26" s="679" t="s">
        <v>591</v>
      </c>
      <c r="C26" s="615" t="s">
        <v>592</v>
      </c>
      <c r="D26" s="687">
        <v>39.3</v>
      </c>
      <c r="E26" s="617">
        <v>6</v>
      </c>
      <c r="F26" s="622">
        <v>43.2</v>
      </c>
      <c r="G26" s="698">
        <v>4</v>
      </c>
      <c r="H26" s="706">
        <f>((D26+F26)/6)*3</f>
        <v>41.25</v>
      </c>
      <c r="I26" s="707">
        <f>E26+G26</f>
        <v>10</v>
      </c>
      <c r="J26" s="687">
        <v>33</v>
      </c>
      <c r="K26" s="617">
        <v>6</v>
      </c>
      <c r="L26" s="622">
        <v>52.800000000000004</v>
      </c>
      <c r="M26" s="719">
        <v>8</v>
      </c>
      <c r="N26" s="706">
        <f>((J26+L26)/7)*3</f>
        <v>36.77142857142857</v>
      </c>
      <c r="O26" s="733">
        <f>K26+M26</f>
        <v>14</v>
      </c>
      <c r="P26" s="725">
        <v>21</v>
      </c>
      <c r="Q26" s="739">
        <v>4</v>
      </c>
      <c r="R26" s="754">
        <f>P26</f>
        <v>21</v>
      </c>
      <c r="S26" s="755">
        <f>Q26</f>
        <v>4</v>
      </c>
      <c r="T26" s="748">
        <v>8.5</v>
      </c>
      <c r="U26" s="740">
        <v>0</v>
      </c>
      <c r="V26" s="756">
        <f>T26</f>
        <v>8.5</v>
      </c>
      <c r="W26" s="757">
        <f>U26</f>
        <v>0</v>
      </c>
      <c r="X26" s="772">
        <f>H26+N26+R26+V26</f>
        <v>107.52142857142857</v>
      </c>
      <c r="Y26" s="778">
        <f>X26/9</f>
        <v>11.946825396825396</v>
      </c>
      <c r="Z26" s="790">
        <v>30</v>
      </c>
      <c r="AA26" s="784" t="s">
        <v>164</v>
      </c>
    </row>
    <row r="27" spans="1:27" ht="18">
      <c r="A27" s="620">
        <v>17</v>
      </c>
      <c r="B27" s="679" t="s">
        <v>655</v>
      </c>
      <c r="C27" s="615" t="s">
        <v>656</v>
      </c>
      <c r="D27" s="687">
        <v>30.900000000000002</v>
      </c>
      <c r="E27" s="617">
        <v>6</v>
      </c>
      <c r="F27" s="622">
        <v>36.900000000000006</v>
      </c>
      <c r="G27" s="698">
        <v>4</v>
      </c>
      <c r="H27" s="706">
        <f>((D27+F27)/6)*3</f>
        <v>33.900000000000006</v>
      </c>
      <c r="I27" s="707">
        <f>E27+G27</f>
        <v>10</v>
      </c>
      <c r="J27" s="687">
        <v>30</v>
      </c>
      <c r="K27" s="617">
        <v>6</v>
      </c>
      <c r="L27" s="622">
        <v>60.8</v>
      </c>
      <c r="M27" s="719">
        <v>8</v>
      </c>
      <c r="N27" s="706">
        <f>((J27+L27)/7)*3</f>
        <v>38.91428571428571</v>
      </c>
      <c r="O27" s="733">
        <f>K27+M27</f>
        <v>14</v>
      </c>
      <c r="P27" s="726">
        <v>19.4</v>
      </c>
      <c r="Q27" s="740">
        <v>0</v>
      </c>
      <c r="R27" s="756">
        <f>P27</f>
        <v>19.4</v>
      </c>
      <c r="S27" s="757">
        <f>Q27</f>
        <v>0</v>
      </c>
      <c r="T27" s="747">
        <v>12</v>
      </c>
      <c r="U27" s="739">
        <v>2</v>
      </c>
      <c r="V27" s="754">
        <f>T27</f>
        <v>12</v>
      </c>
      <c r="W27" s="755">
        <f>U27</f>
        <v>2</v>
      </c>
      <c r="X27" s="772">
        <f>H27+N27+R27+V27</f>
        <v>104.21428571428572</v>
      </c>
      <c r="Y27" s="778">
        <f>X27/9</f>
        <v>11.57936507936508</v>
      </c>
      <c r="Z27" s="790">
        <v>30</v>
      </c>
      <c r="AA27" s="784" t="s">
        <v>164</v>
      </c>
    </row>
    <row r="28" spans="1:27" ht="18">
      <c r="A28" s="620">
        <v>18</v>
      </c>
      <c r="B28" s="680" t="s">
        <v>590</v>
      </c>
      <c r="C28" s="616" t="s">
        <v>149</v>
      </c>
      <c r="D28" s="687">
        <v>31.349999999999998</v>
      </c>
      <c r="E28" s="617">
        <v>6</v>
      </c>
      <c r="F28" s="622">
        <v>41.849999999999994</v>
      </c>
      <c r="G28" s="698">
        <v>4</v>
      </c>
      <c r="H28" s="706">
        <f>((D28+F28)/6)*3</f>
        <v>36.599999999999994</v>
      </c>
      <c r="I28" s="707">
        <f>E28+G28</f>
        <v>10</v>
      </c>
      <c r="J28" s="688">
        <v>16.200000000000003</v>
      </c>
      <c r="K28" s="623">
        <v>0</v>
      </c>
      <c r="L28" s="625">
        <v>33.6</v>
      </c>
      <c r="M28" s="720">
        <v>0</v>
      </c>
      <c r="N28" s="708">
        <f>((J28+L28)/7)*3</f>
        <v>21.342857142857145</v>
      </c>
      <c r="O28" s="734">
        <f>K28+M28</f>
        <v>0</v>
      </c>
      <c r="P28" s="727">
        <v>36</v>
      </c>
      <c r="Q28" s="741">
        <v>4</v>
      </c>
      <c r="R28" s="758">
        <f>P28</f>
        <v>36</v>
      </c>
      <c r="S28" s="759">
        <f>Q28</f>
        <v>4</v>
      </c>
      <c r="T28" s="747">
        <v>10</v>
      </c>
      <c r="U28" s="741">
        <v>2</v>
      </c>
      <c r="V28" s="758">
        <f>T28</f>
        <v>10</v>
      </c>
      <c r="W28" s="759">
        <f>U28</f>
        <v>2</v>
      </c>
      <c r="X28" s="772">
        <f>H28+N28+R28+V28</f>
        <v>103.94285714285714</v>
      </c>
      <c r="Y28" s="778">
        <f>X28/9</f>
        <v>11.549206349206349</v>
      </c>
      <c r="Z28" s="790">
        <v>30</v>
      </c>
      <c r="AA28" s="784" t="s">
        <v>164</v>
      </c>
    </row>
    <row r="29" spans="1:27" ht="18">
      <c r="A29" s="620">
        <v>19</v>
      </c>
      <c r="B29" s="680" t="s">
        <v>613</v>
      </c>
      <c r="C29" s="616" t="s">
        <v>555</v>
      </c>
      <c r="D29" s="688">
        <v>27</v>
      </c>
      <c r="E29" s="623">
        <v>0</v>
      </c>
      <c r="F29" s="622">
        <v>30.75</v>
      </c>
      <c r="G29" s="698">
        <v>4</v>
      </c>
      <c r="H29" s="708">
        <f>((D29+F29)/6)*3</f>
        <v>28.875</v>
      </c>
      <c r="I29" s="709">
        <f>E29+G29</f>
        <v>4</v>
      </c>
      <c r="J29" s="687">
        <v>30</v>
      </c>
      <c r="K29" s="617">
        <v>6</v>
      </c>
      <c r="L29" s="622">
        <v>44</v>
      </c>
      <c r="M29" s="719">
        <v>6</v>
      </c>
      <c r="N29" s="706">
        <f>((J29+L29)/7)*3</f>
        <v>31.714285714285715</v>
      </c>
      <c r="O29" s="733">
        <v>14</v>
      </c>
      <c r="P29" s="727">
        <v>30</v>
      </c>
      <c r="Q29" s="741">
        <v>4</v>
      </c>
      <c r="R29" s="758">
        <f>P29</f>
        <v>30</v>
      </c>
      <c r="S29" s="759">
        <f>Q29</f>
        <v>4</v>
      </c>
      <c r="T29" s="747">
        <v>11</v>
      </c>
      <c r="U29" s="741">
        <v>2</v>
      </c>
      <c r="V29" s="758">
        <f>T29</f>
        <v>11</v>
      </c>
      <c r="W29" s="759">
        <f>U29</f>
        <v>2</v>
      </c>
      <c r="X29" s="772">
        <f>H29+N29+R29+V29</f>
        <v>101.58928571428572</v>
      </c>
      <c r="Y29" s="778">
        <f>X29/9</f>
        <v>11.287698412698413</v>
      </c>
      <c r="Z29" s="790">
        <v>30</v>
      </c>
      <c r="AA29" s="784" t="s">
        <v>164</v>
      </c>
    </row>
    <row r="30" spans="1:27" ht="18">
      <c r="A30" s="620">
        <v>20</v>
      </c>
      <c r="B30" s="681" t="s">
        <v>600</v>
      </c>
      <c r="C30" s="618" t="s">
        <v>601</v>
      </c>
      <c r="D30" s="687">
        <v>35.849999999999994</v>
      </c>
      <c r="E30" s="617">
        <v>6</v>
      </c>
      <c r="F30" s="622">
        <v>37.199999999999996</v>
      </c>
      <c r="G30" s="698">
        <v>4</v>
      </c>
      <c r="H30" s="706">
        <f>((D30+F30)/6)*3</f>
        <v>36.52499999999999</v>
      </c>
      <c r="I30" s="707">
        <f>E30+G30</f>
        <v>10</v>
      </c>
      <c r="J30" s="687">
        <v>31.199999999999996</v>
      </c>
      <c r="K30" s="617">
        <v>6</v>
      </c>
      <c r="L30" s="622">
        <v>42.4</v>
      </c>
      <c r="M30" s="719">
        <v>8</v>
      </c>
      <c r="N30" s="706">
        <f>((J30+L30)/7)*3</f>
        <v>31.542857142857144</v>
      </c>
      <c r="O30" s="733">
        <f>K30+M30</f>
        <v>14</v>
      </c>
      <c r="P30" s="725">
        <v>21.2</v>
      </c>
      <c r="Q30" s="739">
        <v>4</v>
      </c>
      <c r="R30" s="754">
        <f>P30</f>
        <v>21.2</v>
      </c>
      <c r="S30" s="755">
        <f>Q30</f>
        <v>4</v>
      </c>
      <c r="T30" s="747">
        <v>11</v>
      </c>
      <c r="U30" s="739">
        <v>2</v>
      </c>
      <c r="V30" s="754">
        <f>T30</f>
        <v>11</v>
      </c>
      <c r="W30" s="755">
        <f>U30</f>
        <v>2</v>
      </c>
      <c r="X30" s="772">
        <f>H30+N30+R30+V30</f>
        <v>100.26785714285714</v>
      </c>
      <c r="Y30" s="778">
        <f>X30/9</f>
        <v>11.140873015873016</v>
      </c>
      <c r="Z30" s="790">
        <f>I30+O30+S30+W30</f>
        <v>30</v>
      </c>
      <c r="AA30" s="784" t="s">
        <v>164</v>
      </c>
    </row>
    <row r="31" spans="1:27" ht="18">
      <c r="A31" s="620">
        <v>21</v>
      </c>
      <c r="B31" s="679" t="s">
        <v>642</v>
      </c>
      <c r="C31" s="615" t="s">
        <v>643</v>
      </c>
      <c r="D31" s="687">
        <v>36</v>
      </c>
      <c r="E31" s="617">
        <v>6</v>
      </c>
      <c r="F31" s="625">
        <v>28.799999999999997</v>
      </c>
      <c r="G31" s="699">
        <v>0</v>
      </c>
      <c r="H31" s="706">
        <f>((D31+F31)/6)*3</f>
        <v>32.4</v>
      </c>
      <c r="I31" s="707">
        <v>10</v>
      </c>
      <c r="J31" s="687">
        <v>33.300000000000004</v>
      </c>
      <c r="K31" s="617">
        <v>6</v>
      </c>
      <c r="L31" s="622">
        <v>48.4</v>
      </c>
      <c r="M31" s="719">
        <v>8</v>
      </c>
      <c r="N31" s="706">
        <f>((J31+L31)/7)*3</f>
        <v>35.01428571428572</v>
      </c>
      <c r="O31" s="733">
        <f>K31+M31</f>
        <v>14</v>
      </c>
      <c r="P31" s="725">
        <v>20.6</v>
      </c>
      <c r="Q31" s="739">
        <v>4</v>
      </c>
      <c r="R31" s="754">
        <f>P31</f>
        <v>20.6</v>
      </c>
      <c r="S31" s="755">
        <f>Q31</f>
        <v>4</v>
      </c>
      <c r="T31" s="747">
        <v>12</v>
      </c>
      <c r="U31" s="739">
        <v>2</v>
      </c>
      <c r="V31" s="754">
        <f>T31</f>
        <v>12</v>
      </c>
      <c r="W31" s="755">
        <f>U31</f>
        <v>2</v>
      </c>
      <c r="X31" s="772">
        <f>H31+N31+R31+V31</f>
        <v>100.0142857142857</v>
      </c>
      <c r="Y31" s="778">
        <f>X31/9</f>
        <v>11.112698412698412</v>
      </c>
      <c r="Z31" s="790">
        <f>I31+O31+S31+W31</f>
        <v>30</v>
      </c>
      <c r="AA31" s="784" t="s">
        <v>164</v>
      </c>
    </row>
    <row r="32" spans="1:27" ht="18">
      <c r="A32" s="620">
        <v>22</v>
      </c>
      <c r="B32" s="679" t="s">
        <v>653</v>
      </c>
      <c r="C32" s="615" t="s">
        <v>654</v>
      </c>
      <c r="D32" s="687">
        <v>40.5</v>
      </c>
      <c r="E32" s="617">
        <v>6</v>
      </c>
      <c r="F32" s="622">
        <v>37.2</v>
      </c>
      <c r="G32" s="698">
        <v>4</v>
      </c>
      <c r="H32" s="706">
        <f>((D32+F32)/6)*3</f>
        <v>38.85</v>
      </c>
      <c r="I32" s="707">
        <f>E32+G32</f>
        <v>10</v>
      </c>
      <c r="J32" s="687">
        <v>30</v>
      </c>
      <c r="K32" s="617">
        <v>6</v>
      </c>
      <c r="L32" s="622">
        <v>42.4</v>
      </c>
      <c r="M32" s="719">
        <v>8</v>
      </c>
      <c r="N32" s="706">
        <f>((J32+L32)/7)*3</f>
        <v>31.028571428571432</v>
      </c>
      <c r="O32" s="733">
        <f>K32+M32</f>
        <v>14</v>
      </c>
      <c r="P32" s="725">
        <v>20.9</v>
      </c>
      <c r="Q32" s="739">
        <v>4</v>
      </c>
      <c r="R32" s="754">
        <f>P32</f>
        <v>20.9</v>
      </c>
      <c r="S32" s="755">
        <f>Q32</f>
        <v>4</v>
      </c>
      <c r="T32" s="748">
        <v>7</v>
      </c>
      <c r="U32" s="740">
        <v>0</v>
      </c>
      <c r="V32" s="756">
        <f>T32</f>
        <v>7</v>
      </c>
      <c r="W32" s="757">
        <f>U32</f>
        <v>0</v>
      </c>
      <c r="X32" s="772">
        <f>H32+N32+R32+V32</f>
        <v>97.77857142857144</v>
      </c>
      <c r="Y32" s="778">
        <f>X32/9</f>
        <v>10.864285714285716</v>
      </c>
      <c r="Z32" s="790">
        <v>30</v>
      </c>
      <c r="AA32" s="784" t="s">
        <v>164</v>
      </c>
    </row>
    <row r="33" spans="1:27" ht="18">
      <c r="A33" s="620">
        <v>23</v>
      </c>
      <c r="B33" s="679" t="s">
        <v>626</v>
      </c>
      <c r="C33" s="615" t="s">
        <v>155</v>
      </c>
      <c r="D33" s="687">
        <v>33.3</v>
      </c>
      <c r="E33" s="617">
        <v>6</v>
      </c>
      <c r="F33" s="622">
        <v>36.449999999999996</v>
      </c>
      <c r="G33" s="698">
        <v>4</v>
      </c>
      <c r="H33" s="706">
        <f>((D33+F33)/6)*3</f>
        <v>34.875</v>
      </c>
      <c r="I33" s="707">
        <f>E33+G33</f>
        <v>10</v>
      </c>
      <c r="J33" s="688">
        <v>16.799999999999997</v>
      </c>
      <c r="K33" s="623">
        <v>0</v>
      </c>
      <c r="L33" s="622">
        <v>42.4</v>
      </c>
      <c r="M33" s="719">
        <v>8</v>
      </c>
      <c r="N33" s="708">
        <f>((J33+L33)/7)*3</f>
        <v>25.371428571428574</v>
      </c>
      <c r="O33" s="734">
        <f>K33+M33</f>
        <v>8</v>
      </c>
      <c r="P33" s="725">
        <v>21.5</v>
      </c>
      <c r="Q33" s="739">
        <v>4</v>
      </c>
      <c r="R33" s="754">
        <f>P33</f>
        <v>21.5</v>
      </c>
      <c r="S33" s="755">
        <f>Q33</f>
        <v>4</v>
      </c>
      <c r="T33" s="747">
        <v>16</v>
      </c>
      <c r="U33" s="739">
        <v>2</v>
      </c>
      <c r="V33" s="754">
        <f>T33</f>
        <v>16</v>
      </c>
      <c r="W33" s="755">
        <f>U33</f>
        <v>2</v>
      </c>
      <c r="X33" s="772">
        <f>H33+N33+R33+V33</f>
        <v>97.74642857142857</v>
      </c>
      <c r="Y33" s="778">
        <f>X33/9</f>
        <v>10.860714285714286</v>
      </c>
      <c r="Z33" s="790">
        <v>30</v>
      </c>
      <c r="AA33" s="784" t="s">
        <v>164</v>
      </c>
    </row>
    <row r="34" spans="1:27" ht="18">
      <c r="A34" s="620">
        <v>24</v>
      </c>
      <c r="B34" s="679" t="s">
        <v>657</v>
      </c>
      <c r="C34" s="615" t="s">
        <v>327</v>
      </c>
      <c r="D34" s="687">
        <v>33.75</v>
      </c>
      <c r="E34" s="617">
        <v>6</v>
      </c>
      <c r="F34" s="625">
        <v>20.25</v>
      </c>
      <c r="G34" s="699">
        <v>0</v>
      </c>
      <c r="H34" s="708">
        <f>((D34+F34)/6)*3</f>
        <v>27</v>
      </c>
      <c r="I34" s="709">
        <f>E34+G34</f>
        <v>6</v>
      </c>
      <c r="J34" s="688">
        <v>23.4</v>
      </c>
      <c r="K34" s="623">
        <v>0</v>
      </c>
      <c r="L34" s="622">
        <v>48.8</v>
      </c>
      <c r="M34" s="719">
        <v>8</v>
      </c>
      <c r="N34" s="706">
        <f>((J34+L34)/7)*3</f>
        <v>30.94285714285714</v>
      </c>
      <c r="O34" s="733">
        <v>14</v>
      </c>
      <c r="P34" s="725">
        <v>23</v>
      </c>
      <c r="Q34" s="739">
        <v>4</v>
      </c>
      <c r="R34" s="754">
        <f>P34</f>
        <v>23</v>
      </c>
      <c r="S34" s="755">
        <f>Q34</f>
        <v>4</v>
      </c>
      <c r="T34" s="747">
        <v>16.5</v>
      </c>
      <c r="U34" s="739">
        <v>2</v>
      </c>
      <c r="V34" s="754">
        <f>T34</f>
        <v>16.5</v>
      </c>
      <c r="W34" s="755">
        <f>U34</f>
        <v>2</v>
      </c>
      <c r="X34" s="772">
        <f>H34+N34+R34+V34</f>
        <v>97.44285714285714</v>
      </c>
      <c r="Y34" s="778">
        <f>X34/9</f>
        <v>10.826984126984126</v>
      </c>
      <c r="Z34" s="790">
        <v>30</v>
      </c>
      <c r="AA34" s="784" t="s">
        <v>164</v>
      </c>
    </row>
    <row r="35" spans="1:27" ht="18">
      <c r="A35" s="620">
        <v>25</v>
      </c>
      <c r="B35" s="680" t="s">
        <v>681</v>
      </c>
      <c r="C35" s="616" t="s">
        <v>682</v>
      </c>
      <c r="D35" s="688">
        <v>27.599999999999998</v>
      </c>
      <c r="E35" s="623">
        <v>0</v>
      </c>
      <c r="F35" s="622">
        <v>35.099999999999994</v>
      </c>
      <c r="G35" s="698">
        <v>4</v>
      </c>
      <c r="H35" s="706">
        <f>((D35+F35)/6)*3</f>
        <v>31.349999999999994</v>
      </c>
      <c r="I35" s="707">
        <v>10</v>
      </c>
      <c r="J35" s="687">
        <v>30</v>
      </c>
      <c r="K35" s="617">
        <v>6</v>
      </c>
      <c r="L35" s="622">
        <v>45.199999999999996</v>
      </c>
      <c r="M35" s="719">
        <v>8</v>
      </c>
      <c r="N35" s="706">
        <f>((J35+L35)/7)*3</f>
        <v>32.22857142857143</v>
      </c>
      <c r="O35" s="733">
        <f>K35+M35</f>
        <v>14</v>
      </c>
      <c r="P35" s="727">
        <v>21</v>
      </c>
      <c r="Q35" s="741">
        <v>4</v>
      </c>
      <c r="R35" s="758">
        <f>P35</f>
        <v>21</v>
      </c>
      <c r="S35" s="759">
        <f>Q35</f>
        <v>4</v>
      </c>
      <c r="T35" s="747">
        <v>12</v>
      </c>
      <c r="U35" s="741">
        <v>2</v>
      </c>
      <c r="V35" s="758">
        <f>T35</f>
        <v>12</v>
      </c>
      <c r="W35" s="759">
        <f>U35</f>
        <v>2</v>
      </c>
      <c r="X35" s="772">
        <f>H35+N35+R35+V35</f>
        <v>96.57857142857142</v>
      </c>
      <c r="Y35" s="778">
        <f>X35/9</f>
        <v>10.730952380952381</v>
      </c>
      <c r="Z35" s="790">
        <f>I35+O35+S35+W35</f>
        <v>30</v>
      </c>
      <c r="AA35" s="784" t="s">
        <v>164</v>
      </c>
    </row>
    <row r="36" spans="1:27" ht="18">
      <c r="A36" s="620">
        <v>26</v>
      </c>
      <c r="B36" s="680" t="s">
        <v>637</v>
      </c>
      <c r="C36" s="616" t="s">
        <v>638</v>
      </c>
      <c r="D36" s="688">
        <v>28.5</v>
      </c>
      <c r="E36" s="623">
        <v>0</v>
      </c>
      <c r="F36" s="622">
        <v>38.400000000000006</v>
      </c>
      <c r="G36" s="698">
        <v>4</v>
      </c>
      <c r="H36" s="706">
        <f>((D36+F36)/6)*3</f>
        <v>33.45</v>
      </c>
      <c r="I36" s="707">
        <v>10</v>
      </c>
      <c r="J36" s="688">
        <v>22.200000000000003</v>
      </c>
      <c r="K36" s="623">
        <v>0</v>
      </c>
      <c r="L36" s="622">
        <v>41.2</v>
      </c>
      <c r="M36" s="719">
        <v>8</v>
      </c>
      <c r="N36" s="708">
        <f>((J36+L36)/7)*3</f>
        <v>27.171428571428578</v>
      </c>
      <c r="O36" s="734">
        <f>K36+M36</f>
        <v>8</v>
      </c>
      <c r="P36" s="727">
        <v>25</v>
      </c>
      <c r="Q36" s="741">
        <v>4</v>
      </c>
      <c r="R36" s="758">
        <f>P36</f>
        <v>25</v>
      </c>
      <c r="S36" s="759">
        <f>Q36</f>
        <v>4</v>
      </c>
      <c r="T36" s="747">
        <v>10</v>
      </c>
      <c r="U36" s="741">
        <v>2</v>
      </c>
      <c r="V36" s="758">
        <f>T36</f>
        <v>10</v>
      </c>
      <c r="W36" s="759">
        <f>U36</f>
        <v>2</v>
      </c>
      <c r="X36" s="772">
        <f>H36+N36+R36+V36</f>
        <v>95.62142857142858</v>
      </c>
      <c r="Y36" s="778">
        <f>X36/9</f>
        <v>10.624603174603175</v>
      </c>
      <c r="Z36" s="790">
        <v>30</v>
      </c>
      <c r="AA36" s="784" t="s">
        <v>164</v>
      </c>
    </row>
    <row r="37" spans="1:27" ht="18">
      <c r="A37" s="620">
        <v>27</v>
      </c>
      <c r="B37" s="680" t="s">
        <v>624</v>
      </c>
      <c r="C37" s="616" t="s">
        <v>625</v>
      </c>
      <c r="D37" s="687">
        <v>32.400000000000006</v>
      </c>
      <c r="E37" s="617">
        <v>6</v>
      </c>
      <c r="F37" s="625">
        <v>10.799999999999999</v>
      </c>
      <c r="G37" s="699">
        <v>0</v>
      </c>
      <c r="H37" s="708">
        <f>((D37+F37)/6)*3</f>
        <v>21.6</v>
      </c>
      <c r="I37" s="709">
        <f>E37+G37</f>
        <v>6</v>
      </c>
      <c r="J37" s="687">
        <v>30</v>
      </c>
      <c r="K37" s="617">
        <v>6</v>
      </c>
      <c r="L37" s="622">
        <v>42</v>
      </c>
      <c r="M37" s="719">
        <v>6</v>
      </c>
      <c r="N37" s="706">
        <f>((J37+L37)/7)*3</f>
        <v>30.85714285714286</v>
      </c>
      <c r="O37" s="733">
        <v>14</v>
      </c>
      <c r="P37" s="727">
        <v>30.5</v>
      </c>
      <c r="Q37" s="741">
        <v>4</v>
      </c>
      <c r="R37" s="758">
        <f>P37</f>
        <v>30.5</v>
      </c>
      <c r="S37" s="759">
        <f>Q37</f>
        <v>4</v>
      </c>
      <c r="T37" s="747">
        <v>10.5</v>
      </c>
      <c r="U37" s="741">
        <v>2</v>
      </c>
      <c r="V37" s="758">
        <f>T37</f>
        <v>10.5</v>
      </c>
      <c r="W37" s="759">
        <f>U37</f>
        <v>2</v>
      </c>
      <c r="X37" s="772">
        <f>H37+N37+R37+V37</f>
        <v>93.45714285714286</v>
      </c>
      <c r="Y37" s="778">
        <f>X37/9</f>
        <v>10.384126984126985</v>
      </c>
      <c r="Z37" s="790">
        <v>30</v>
      </c>
      <c r="AA37" s="784" t="s">
        <v>164</v>
      </c>
    </row>
    <row r="38" spans="1:27" ht="18">
      <c r="A38" s="620">
        <v>28</v>
      </c>
      <c r="B38" s="679" t="s">
        <v>690</v>
      </c>
      <c r="C38" s="615" t="s">
        <v>691</v>
      </c>
      <c r="D38" s="687">
        <v>36</v>
      </c>
      <c r="E38" s="617">
        <v>6</v>
      </c>
      <c r="F38" s="625">
        <v>25.049999999999997</v>
      </c>
      <c r="G38" s="699">
        <v>0</v>
      </c>
      <c r="H38" s="706">
        <f>((D38+F38)/6)*3</f>
        <v>30.525</v>
      </c>
      <c r="I38" s="707">
        <v>10</v>
      </c>
      <c r="J38" s="688">
        <v>25.200000000000003</v>
      </c>
      <c r="K38" s="623">
        <v>0</v>
      </c>
      <c r="L38" s="625">
        <v>38.8</v>
      </c>
      <c r="M38" s="720">
        <v>0</v>
      </c>
      <c r="N38" s="708">
        <f>((J38+L38)/7)*3</f>
        <v>27.428571428571427</v>
      </c>
      <c r="O38" s="734">
        <f>K38+M38</f>
        <v>0</v>
      </c>
      <c r="P38" s="725">
        <v>21</v>
      </c>
      <c r="Q38" s="739">
        <v>4</v>
      </c>
      <c r="R38" s="754">
        <f>P38</f>
        <v>21</v>
      </c>
      <c r="S38" s="755">
        <f>Q38</f>
        <v>4</v>
      </c>
      <c r="T38" s="747">
        <v>13.5</v>
      </c>
      <c r="U38" s="739">
        <v>2</v>
      </c>
      <c r="V38" s="754">
        <f>T38</f>
        <v>13.5</v>
      </c>
      <c r="W38" s="755">
        <f>U38</f>
        <v>2</v>
      </c>
      <c r="X38" s="772">
        <f>H38+N38+R38+V38</f>
        <v>92.45357142857142</v>
      </c>
      <c r="Y38" s="778">
        <f>X38/9</f>
        <v>10.272619047619047</v>
      </c>
      <c r="Z38" s="790">
        <v>30</v>
      </c>
      <c r="AA38" s="784" t="s">
        <v>164</v>
      </c>
    </row>
    <row r="39" spans="1:27" ht="18">
      <c r="A39" s="620">
        <v>29</v>
      </c>
      <c r="B39" s="679" t="s">
        <v>665</v>
      </c>
      <c r="C39" s="615" t="s">
        <v>545</v>
      </c>
      <c r="D39" s="688">
        <v>28.349999999999998</v>
      </c>
      <c r="E39" s="623">
        <v>0</v>
      </c>
      <c r="F39" s="625">
        <v>26.699999999999996</v>
      </c>
      <c r="G39" s="699">
        <v>0</v>
      </c>
      <c r="H39" s="708">
        <f>((D39+F39)/6)*3</f>
        <v>27.525</v>
      </c>
      <c r="I39" s="709">
        <f>E39+G39</f>
        <v>0</v>
      </c>
      <c r="J39" s="687">
        <v>30</v>
      </c>
      <c r="K39" s="617">
        <v>6</v>
      </c>
      <c r="L39" s="622">
        <v>44.8</v>
      </c>
      <c r="M39" s="719">
        <v>8</v>
      </c>
      <c r="N39" s="706">
        <f>((J39+L39)/7)*3</f>
        <v>32.05714285714286</v>
      </c>
      <c r="O39" s="733">
        <f>K39+M39</f>
        <v>14</v>
      </c>
      <c r="P39" s="725">
        <v>20</v>
      </c>
      <c r="Q39" s="739">
        <v>4</v>
      </c>
      <c r="R39" s="754">
        <f>P39</f>
        <v>20</v>
      </c>
      <c r="S39" s="755">
        <f>Q39</f>
        <v>4</v>
      </c>
      <c r="T39" s="747">
        <v>12.5</v>
      </c>
      <c r="U39" s="739">
        <v>2</v>
      </c>
      <c r="V39" s="754">
        <f>T39</f>
        <v>12.5</v>
      </c>
      <c r="W39" s="755">
        <f>U39</f>
        <v>2</v>
      </c>
      <c r="X39" s="772">
        <f>H39+N39+R39+V39</f>
        <v>92.08214285714286</v>
      </c>
      <c r="Y39" s="778">
        <f>X39/9</f>
        <v>10.231349206349206</v>
      </c>
      <c r="Z39" s="790">
        <v>30</v>
      </c>
      <c r="AA39" s="784" t="s">
        <v>164</v>
      </c>
    </row>
    <row r="40" spans="1:27" ht="18">
      <c r="A40" s="620">
        <v>30</v>
      </c>
      <c r="B40" s="679" t="s">
        <v>578</v>
      </c>
      <c r="C40" s="615" t="s">
        <v>579</v>
      </c>
      <c r="D40" s="687">
        <v>43.95</v>
      </c>
      <c r="E40" s="617">
        <v>6</v>
      </c>
      <c r="F40" s="622">
        <v>30</v>
      </c>
      <c r="G40" s="698">
        <v>4</v>
      </c>
      <c r="H40" s="706">
        <f>((D40+F40)/6)*3</f>
        <v>36.975</v>
      </c>
      <c r="I40" s="707">
        <f>E40+G40</f>
        <v>10</v>
      </c>
      <c r="J40" s="688">
        <v>21.6</v>
      </c>
      <c r="K40" s="623">
        <v>0</v>
      </c>
      <c r="L40" s="625">
        <v>30.400000000000002</v>
      </c>
      <c r="M40" s="720">
        <v>0</v>
      </c>
      <c r="N40" s="708">
        <f>((J40+L40)/7)*3</f>
        <v>22.285714285714285</v>
      </c>
      <c r="O40" s="734">
        <f>K40+M40</f>
        <v>0</v>
      </c>
      <c r="P40" s="725">
        <v>20</v>
      </c>
      <c r="Q40" s="739">
        <v>4</v>
      </c>
      <c r="R40" s="754">
        <f>P40</f>
        <v>20</v>
      </c>
      <c r="S40" s="755">
        <v>4</v>
      </c>
      <c r="T40" s="747">
        <v>12.5</v>
      </c>
      <c r="U40" s="739">
        <v>2</v>
      </c>
      <c r="V40" s="754">
        <f>T40</f>
        <v>12.5</v>
      </c>
      <c r="W40" s="755">
        <f>U40</f>
        <v>2</v>
      </c>
      <c r="X40" s="772">
        <f>H40+N40+R40+V40</f>
        <v>91.76071428571429</v>
      </c>
      <c r="Y40" s="778">
        <f>X40/9</f>
        <v>10.195634920634921</v>
      </c>
      <c r="Z40" s="790">
        <v>30</v>
      </c>
      <c r="AA40" s="784" t="s">
        <v>164</v>
      </c>
    </row>
    <row r="41" spans="1:27" ht="18">
      <c r="A41" s="620">
        <v>31</v>
      </c>
      <c r="B41" s="679" t="s">
        <v>648</v>
      </c>
      <c r="C41" s="615" t="s">
        <v>16</v>
      </c>
      <c r="D41" s="688">
        <v>25.5</v>
      </c>
      <c r="E41" s="623">
        <v>0</v>
      </c>
      <c r="F41" s="622">
        <v>44.400000000000006</v>
      </c>
      <c r="G41" s="698">
        <v>4</v>
      </c>
      <c r="H41" s="706">
        <f>((D41+F41)/6)*3</f>
        <v>34.95</v>
      </c>
      <c r="I41" s="707">
        <v>10</v>
      </c>
      <c r="J41" s="688">
        <v>22.5</v>
      </c>
      <c r="K41" s="623">
        <v>0</v>
      </c>
      <c r="L41" s="625">
        <v>38.8</v>
      </c>
      <c r="M41" s="720">
        <v>0</v>
      </c>
      <c r="N41" s="708">
        <f>((J41+L41)/7)*3</f>
        <v>26.27142857142857</v>
      </c>
      <c r="O41" s="734">
        <f>K41+M41</f>
        <v>0</v>
      </c>
      <c r="P41" s="725">
        <v>20.3</v>
      </c>
      <c r="Q41" s="739">
        <v>4</v>
      </c>
      <c r="R41" s="754">
        <f>P41</f>
        <v>20.3</v>
      </c>
      <c r="S41" s="755">
        <f>Q41</f>
        <v>4</v>
      </c>
      <c r="T41" s="747">
        <v>9</v>
      </c>
      <c r="U41" s="739">
        <v>2</v>
      </c>
      <c r="V41" s="754">
        <f>T41</f>
        <v>9</v>
      </c>
      <c r="W41" s="755">
        <f>U41</f>
        <v>2</v>
      </c>
      <c r="X41" s="772">
        <f>H41+N41+R41+V41</f>
        <v>90.52142857142857</v>
      </c>
      <c r="Y41" s="778">
        <f>X41/9</f>
        <v>10.057936507936509</v>
      </c>
      <c r="Z41" s="790">
        <v>30</v>
      </c>
      <c r="AA41" s="784" t="s">
        <v>164</v>
      </c>
    </row>
    <row r="42" spans="1:27" ht="18">
      <c r="A42" s="620">
        <v>32</v>
      </c>
      <c r="B42" s="679" t="s">
        <v>630</v>
      </c>
      <c r="C42" s="615" t="s">
        <v>631</v>
      </c>
      <c r="D42" s="687">
        <v>31.200000000000003</v>
      </c>
      <c r="E42" s="617">
        <v>6</v>
      </c>
      <c r="F42" s="622">
        <v>33</v>
      </c>
      <c r="G42" s="698">
        <v>4</v>
      </c>
      <c r="H42" s="706">
        <f>((D42+F42)/6)*3</f>
        <v>32.1</v>
      </c>
      <c r="I42" s="707">
        <f>E42+G42</f>
        <v>10</v>
      </c>
      <c r="J42" s="688">
        <v>25.200000000000003</v>
      </c>
      <c r="K42" s="623">
        <v>0</v>
      </c>
      <c r="L42" s="625">
        <v>32.400000000000006</v>
      </c>
      <c r="M42" s="720">
        <v>0</v>
      </c>
      <c r="N42" s="708">
        <f>((J42+L42)/7)*3</f>
        <v>24.68571428571429</v>
      </c>
      <c r="O42" s="734">
        <f>K42+M42</f>
        <v>0</v>
      </c>
      <c r="P42" s="725">
        <v>22</v>
      </c>
      <c r="Q42" s="739">
        <v>4</v>
      </c>
      <c r="R42" s="754">
        <f>P42</f>
        <v>22</v>
      </c>
      <c r="S42" s="755">
        <f>Q42</f>
        <v>4</v>
      </c>
      <c r="T42" s="747">
        <v>11.5</v>
      </c>
      <c r="U42" s="739">
        <v>2</v>
      </c>
      <c r="V42" s="754">
        <f>T42</f>
        <v>11.5</v>
      </c>
      <c r="W42" s="755">
        <f>U42</f>
        <v>2</v>
      </c>
      <c r="X42" s="772">
        <f>H42+N42+R42+V42</f>
        <v>90.28571428571429</v>
      </c>
      <c r="Y42" s="778">
        <f>X42/9</f>
        <v>10.031746031746032</v>
      </c>
      <c r="Z42" s="790">
        <v>30</v>
      </c>
      <c r="AA42" s="784" t="s">
        <v>164</v>
      </c>
    </row>
    <row r="43" spans="1:27" ht="18">
      <c r="A43" s="620">
        <v>33</v>
      </c>
      <c r="B43" s="680" t="s">
        <v>549</v>
      </c>
      <c r="C43" s="616" t="s">
        <v>550</v>
      </c>
      <c r="D43" s="688">
        <v>25.950000000000003</v>
      </c>
      <c r="E43" s="623">
        <v>0</v>
      </c>
      <c r="F43" s="625">
        <v>20.85</v>
      </c>
      <c r="G43" s="699">
        <v>0</v>
      </c>
      <c r="H43" s="708">
        <f>((D43+F43)/6)*3</f>
        <v>23.400000000000002</v>
      </c>
      <c r="I43" s="709">
        <f>E43+G43</f>
        <v>0</v>
      </c>
      <c r="J43" s="687">
        <v>34</v>
      </c>
      <c r="K43" s="617">
        <v>6</v>
      </c>
      <c r="L43" s="622">
        <v>41.5</v>
      </c>
      <c r="M43" s="719">
        <v>8</v>
      </c>
      <c r="N43" s="706">
        <f>((J43+L43)/7)*3</f>
        <v>32.35714285714286</v>
      </c>
      <c r="O43" s="733">
        <f>K43+M43</f>
        <v>14</v>
      </c>
      <c r="P43" s="727">
        <v>24.5</v>
      </c>
      <c r="Q43" s="741">
        <v>4</v>
      </c>
      <c r="R43" s="758">
        <f>P43</f>
        <v>24.5</v>
      </c>
      <c r="S43" s="759">
        <f>Q43</f>
        <v>4</v>
      </c>
      <c r="T43" s="747">
        <v>10</v>
      </c>
      <c r="U43" s="741">
        <v>2</v>
      </c>
      <c r="V43" s="758">
        <f>T43</f>
        <v>10</v>
      </c>
      <c r="W43" s="759">
        <f>U43</f>
        <v>2</v>
      </c>
      <c r="X43" s="772">
        <f>H43+N43+R43+V43</f>
        <v>90.25714285714287</v>
      </c>
      <c r="Y43" s="778">
        <f>X43/9</f>
        <v>10.02857142857143</v>
      </c>
      <c r="Z43" s="790">
        <v>30</v>
      </c>
      <c r="AA43" s="784" t="s">
        <v>164</v>
      </c>
    </row>
    <row r="44" spans="1:27" ht="18">
      <c r="A44" s="620">
        <v>34</v>
      </c>
      <c r="B44" s="679" t="s">
        <v>694</v>
      </c>
      <c r="C44" s="615" t="s">
        <v>695</v>
      </c>
      <c r="D44" s="687">
        <v>35.099999999999994</v>
      </c>
      <c r="E44" s="617">
        <v>6</v>
      </c>
      <c r="F44" s="625">
        <v>25.799999999999997</v>
      </c>
      <c r="G44" s="699">
        <v>0</v>
      </c>
      <c r="H44" s="706">
        <f>((D44+F44)/6)*3</f>
        <v>30.449999999999996</v>
      </c>
      <c r="I44" s="707">
        <v>10</v>
      </c>
      <c r="J44" s="688">
        <v>15</v>
      </c>
      <c r="K44" s="623">
        <v>0</v>
      </c>
      <c r="L44" s="625">
        <v>38.4</v>
      </c>
      <c r="M44" s="720">
        <v>0</v>
      </c>
      <c r="N44" s="708">
        <f>((J44+L44)/7)*3</f>
        <v>22.885714285714286</v>
      </c>
      <c r="O44" s="734">
        <f>K44+M44</f>
        <v>0</v>
      </c>
      <c r="P44" s="725">
        <v>21.8</v>
      </c>
      <c r="Q44" s="739">
        <v>4</v>
      </c>
      <c r="R44" s="754">
        <f>P44</f>
        <v>21.8</v>
      </c>
      <c r="S44" s="755">
        <f>Q44</f>
        <v>4</v>
      </c>
      <c r="T44" s="747">
        <v>15</v>
      </c>
      <c r="U44" s="739">
        <v>2</v>
      </c>
      <c r="V44" s="754">
        <f>T44</f>
        <v>15</v>
      </c>
      <c r="W44" s="755">
        <f>U44</f>
        <v>2</v>
      </c>
      <c r="X44" s="772">
        <f>H44+N44+R44+V44</f>
        <v>90.13571428571429</v>
      </c>
      <c r="Y44" s="778">
        <f>X44/9</f>
        <v>10.015079365079366</v>
      </c>
      <c r="Z44" s="790">
        <v>30</v>
      </c>
      <c r="AA44" s="784" t="s">
        <v>164</v>
      </c>
    </row>
    <row r="45" spans="1:27" ht="18">
      <c r="A45" s="620">
        <v>35</v>
      </c>
      <c r="B45" s="680" t="s">
        <v>611</v>
      </c>
      <c r="C45" s="616" t="s">
        <v>612</v>
      </c>
      <c r="D45" s="687">
        <v>32.400000000000006</v>
      </c>
      <c r="E45" s="617">
        <v>6</v>
      </c>
      <c r="F45" s="625">
        <v>24.450000000000003</v>
      </c>
      <c r="G45" s="699">
        <v>0</v>
      </c>
      <c r="H45" s="708">
        <f>((D45+F45)/6)*3</f>
        <v>28.425000000000004</v>
      </c>
      <c r="I45" s="709">
        <f>E45+G45</f>
        <v>6</v>
      </c>
      <c r="J45" s="687">
        <v>30</v>
      </c>
      <c r="K45" s="617">
        <v>6</v>
      </c>
      <c r="L45" s="622">
        <v>45.6</v>
      </c>
      <c r="M45" s="719">
        <v>8</v>
      </c>
      <c r="N45" s="706">
        <f>((J45+L45)/7)*3</f>
        <v>32.4</v>
      </c>
      <c r="O45" s="733">
        <f>K45+M45</f>
        <v>14</v>
      </c>
      <c r="P45" s="725">
        <v>21</v>
      </c>
      <c r="Q45" s="739">
        <v>4</v>
      </c>
      <c r="R45" s="754">
        <f>P45</f>
        <v>21</v>
      </c>
      <c r="S45" s="755">
        <f>Q45</f>
        <v>4</v>
      </c>
      <c r="T45" s="748">
        <v>8.25</v>
      </c>
      <c r="U45" s="740">
        <v>0</v>
      </c>
      <c r="V45" s="756">
        <f>T45</f>
        <v>8.25</v>
      </c>
      <c r="W45" s="757">
        <f>U45</f>
        <v>0</v>
      </c>
      <c r="X45" s="772">
        <f>H45+N45+R45+V45</f>
        <v>90.075</v>
      </c>
      <c r="Y45" s="778">
        <f>X45/9</f>
        <v>10.008333333333333</v>
      </c>
      <c r="Z45" s="790">
        <v>30</v>
      </c>
      <c r="AA45" s="784" t="s">
        <v>164</v>
      </c>
    </row>
    <row r="46" spans="1:27" ht="18">
      <c r="A46" s="620">
        <v>36</v>
      </c>
      <c r="B46" s="679" t="s">
        <v>647</v>
      </c>
      <c r="C46" s="615" t="s">
        <v>14</v>
      </c>
      <c r="D46" s="687">
        <v>36.900000000000006</v>
      </c>
      <c r="E46" s="617">
        <v>6</v>
      </c>
      <c r="F46" s="622">
        <v>34.800000000000004</v>
      </c>
      <c r="G46" s="698">
        <v>4</v>
      </c>
      <c r="H46" s="706">
        <f>((D46+F46)/6)*3</f>
        <v>35.85000000000001</v>
      </c>
      <c r="I46" s="707">
        <f>E46+G46</f>
        <v>10</v>
      </c>
      <c r="J46" s="688">
        <v>21</v>
      </c>
      <c r="K46" s="623">
        <v>0</v>
      </c>
      <c r="L46" s="625">
        <v>18</v>
      </c>
      <c r="M46" s="720">
        <v>0</v>
      </c>
      <c r="N46" s="708">
        <f>((J46+L46)/7)*3</f>
        <v>16.714285714285715</v>
      </c>
      <c r="O46" s="734">
        <f>K46+M46</f>
        <v>0</v>
      </c>
      <c r="P46" s="725">
        <v>24</v>
      </c>
      <c r="Q46" s="739">
        <v>4</v>
      </c>
      <c r="R46" s="754">
        <f>P46</f>
        <v>24</v>
      </c>
      <c r="S46" s="755">
        <f>Q46</f>
        <v>4</v>
      </c>
      <c r="T46" s="747">
        <v>13.5</v>
      </c>
      <c r="U46" s="739">
        <v>2</v>
      </c>
      <c r="V46" s="754">
        <f>T46</f>
        <v>13.5</v>
      </c>
      <c r="W46" s="755">
        <f>U46</f>
        <v>2</v>
      </c>
      <c r="X46" s="772">
        <f>H46+N46+R46+V46</f>
        <v>90.06428571428572</v>
      </c>
      <c r="Y46" s="778">
        <f>X46/9</f>
        <v>10.007142857142858</v>
      </c>
      <c r="Z46" s="790">
        <v>30</v>
      </c>
      <c r="AA46" s="784" t="s">
        <v>164</v>
      </c>
    </row>
    <row r="47" spans="1:27" ht="18" thickBot="1">
      <c r="A47" s="621">
        <v>37</v>
      </c>
      <c r="B47" s="682" t="s">
        <v>668</v>
      </c>
      <c r="C47" s="695" t="s">
        <v>669</v>
      </c>
      <c r="D47" s="689">
        <v>26.099999999999998</v>
      </c>
      <c r="E47" s="624">
        <v>0</v>
      </c>
      <c r="F47" s="626">
        <v>28.5</v>
      </c>
      <c r="G47" s="700">
        <v>0</v>
      </c>
      <c r="H47" s="710">
        <f>((D47+F47)/6)*3</f>
        <v>27.299999999999997</v>
      </c>
      <c r="I47" s="711">
        <f>E47+G47</f>
        <v>0</v>
      </c>
      <c r="J47" s="689">
        <v>24.300000000000004</v>
      </c>
      <c r="K47" s="624">
        <v>0</v>
      </c>
      <c r="L47" s="672">
        <v>48.5</v>
      </c>
      <c r="M47" s="721">
        <v>6</v>
      </c>
      <c r="N47" s="714">
        <f>((J47+L47)/7)*3</f>
        <v>31.200000000000006</v>
      </c>
      <c r="O47" s="735">
        <v>14</v>
      </c>
      <c r="P47" s="728">
        <v>20</v>
      </c>
      <c r="Q47" s="742">
        <v>4</v>
      </c>
      <c r="R47" s="760">
        <f>P47</f>
        <v>20</v>
      </c>
      <c r="S47" s="761">
        <f>Q47</f>
        <v>4</v>
      </c>
      <c r="T47" s="749">
        <v>11.5</v>
      </c>
      <c r="U47" s="742">
        <v>2</v>
      </c>
      <c r="V47" s="760">
        <f>T47</f>
        <v>11.5</v>
      </c>
      <c r="W47" s="761">
        <f>U47</f>
        <v>2</v>
      </c>
      <c r="X47" s="773">
        <f>H47+N47+R47+V47</f>
        <v>90</v>
      </c>
      <c r="Y47" s="779">
        <f>X47/9</f>
        <v>10</v>
      </c>
      <c r="Z47" s="791">
        <v>30</v>
      </c>
      <c r="AA47" s="785" t="s">
        <v>164</v>
      </c>
    </row>
    <row r="48" spans="1:27" ht="18">
      <c r="A48" s="674">
        <v>38</v>
      </c>
      <c r="B48" s="683" t="s">
        <v>617</v>
      </c>
      <c r="C48" s="696" t="s">
        <v>618</v>
      </c>
      <c r="D48" s="690">
        <v>40.650000000000006</v>
      </c>
      <c r="E48" s="677">
        <v>6</v>
      </c>
      <c r="F48" s="676">
        <v>29.400000000000002</v>
      </c>
      <c r="G48" s="701">
        <v>0</v>
      </c>
      <c r="H48" s="712">
        <f>((D48+F48)/6)*3</f>
        <v>35.025000000000006</v>
      </c>
      <c r="I48" s="713">
        <v>10</v>
      </c>
      <c r="J48" s="703">
        <v>26.400000000000002</v>
      </c>
      <c r="K48" s="675">
        <v>0</v>
      </c>
      <c r="L48" s="676">
        <v>37.2</v>
      </c>
      <c r="M48" s="722">
        <v>0</v>
      </c>
      <c r="N48" s="716">
        <f>((J48+L48)/7)*3</f>
        <v>27.25714285714286</v>
      </c>
      <c r="O48" s="736">
        <f>K48+M48</f>
        <v>0</v>
      </c>
      <c r="P48" s="729">
        <v>20</v>
      </c>
      <c r="Q48" s="743">
        <v>4</v>
      </c>
      <c r="R48" s="762">
        <f>P48</f>
        <v>20</v>
      </c>
      <c r="S48" s="763">
        <f>Q48</f>
        <v>4</v>
      </c>
      <c r="T48" s="750">
        <v>6.5</v>
      </c>
      <c r="U48" s="745">
        <v>0</v>
      </c>
      <c r="V48" s="766">
        <f>T48</f>
        <v>6.5</v>
      </c>
      <c r="W48" s="767">
        <f>U48</f>
        <v>0</v>
      </c>
      <c r="X48" s="774">
        <f>H48+N48+R48+V48</f>
        <v>88.78214285714287</v>
      </c>
      <c r="Y48" s="780">
        <f>X48/9</f>
        <v>9.86468253968254</v>
      </c>
      <c r="Z48" s="792">
        <f>I48+O48+S48+W48</f>
        <v>14</v>
      </c>
      <c r="AA48" s="786" t="s">
        <v>165</v>
      </c>
    </row>
    <row r="49" spans="1:27" ht="18">
      <c r="A49" s="620">
        <v>39</v>
      </c>
      <c r="B49" s="679" t="s">
        <v>632</v>
      </c>
      <c r="C49" s="615" t="s">
        <v>633</v>
      </c>
      <c r="D49" s="688">
        <v>20.549999999999997</v>
      </c>
      <c r="E49" s="623">
        <v>0</v>
      </c>
      <c r="F49" s="622">
        <v>23.1</v>
      </c>
      <c r="G49" s="698">
        <v>4</v>
      </c>
      <c r="H49" s="708">
        <f>((D49+F49)/6)*3</f>
        <v>21.825</v>
      </c>
      <c r="I49" s="709">
        <f>E49+G49</f>
        <v>4</v>
      </c>
      <c r="J49" s="687">
        <v>30</v>
      </c>
      <c r="K49" s="617">
        <v>6</v>
      </c>
      <c r="L49" s="625">
        <v>38.400000000000006</v>
      </c>
      <c r="M49" s="720">
        <v>0</v>
      </c>
      <c r="N49" s="708">
        <f>((J49+L49)/7)*3</f>
        <v>29.314285714285717</v>
      </c>
      <c r="O49" s="734">
        <f>K49+M49</f>
        <v>6</v>
      </c>
      <c r="P49" s="725">
        <v>29</v>
      </c>
      <c r="Q49" s="739">
        <v>4</v>
      </c>
      <c r="R49" s="754">
        <f>P49</f>
        <v>29</v>
      </c>
      <c r="S49" s="755">
        <f>Q49</f>
        <v>4</v>
      </c>
      <c r="T49" s="748">
        <v>8</v>
      </c>
      <c r="U49" s="740">
        <v>0</v>
      </c>
      <c r="V49" s="756">
        <f>T49</f>
        <v>8</v>
      </c>
      <c r="W49" s="757">
        <f>U49</f>
        <v>0</v>
      </c>
      <c r="X49" s="775">
        <f>H49+N49+R49+V49</f>
        <v>88.13928571428572</v>
      </c>
      <c r="Y49" s="781">
        <f>X49/9</f>
        <v>9.79325396825397</v>
      </c>
      <c r="Z49" s="793">
        <f>I49+O49+S49+W49</f>
        <v>14</v>
      </c>
      <c r="AA49" s="787" t="s">
        <v>165</v>
      </c>
    </row>
    <row r="50" spans="1:27" ht="18">
      <c r="A50" s="620">
        <v>40</v>
      </c>
      <c r="B50" s="679" t="s">
        <v>670</v>
      </c>
      <c r="C50" s="615" t="s">
        <v>615</v>
      </c>
      <c r="D50" s="687">
        <v>38.099999999999994</v>
      </c>
      <c r="E50" s="617">
        <v>6</v>
      </c>
      <c r="F50" s="625">
        <v>24.300000000000004</v>
      </c>
      <c r="G50" s="699">
        <v>0</v>
      </c>
      <c r="H50" s="706">
        <f>((D50+F50)/6)*3</f>
        <v>31.200000000000003</v>
      </c>
      <c r="I50" s="707">
        <v>10</v>
      </c>
      <c r="J50" s="688">
        <v>16.8</v>
      </c>
      <c r="K50" s="623">
        <v>0</v>
      </c>
      <c r="L50" s="622">
        <v>43.599999999999994</v>
      </c>
      <c r="M50" s="719">
        <v>8</v>
      </c>
      <c r="N50" s="708">
        <f>((J50+L50)/7)*3</f>
        <v>25.885714285714286</v>
      </c>
      <c r="O50" s="734">
        <f>K50+M50</f>
        <v>8</v>
      </c>
      <c r="P50" s="725">
        <v>21.8</v>
      </c>
      <c r="Q50" s="739">
        <v>4</v>
      </c>
      <c r="R50" s="754">
        <f>P50</f>
        <v>21.8</v>
      </c>
      <c r="S50" s="755">
        <f>Q50</f>
        <v>4</v>
      </c>
      <c r="T50" s="748">
        <v>9.25</v>
      </c>
      <c r="U50" s="740">
        <v>0</v>
      </c>
      <c r="V50" s="756">
        <f>T50</f>
        <v>9.25</v>
      </c>
      <c r="W50" s="757">
        <f>U50</f>
        <v>0</v>
      </c>
      <c r="X50" s="775">
        <f>H50+N50+R50+V50</f>
        <v>88.13571428571429</v>
      </c>
      <c r="Y50" s="781">
        <f>X50/9</f>
        <v>9.792857142857143</v>
      </c>
      <c r="Z50" s="793">
        <f>I50+O50+S50+W50</f>
        <v>22</v>
      </c>
      <c r="AA50" s="787" t="s">
        <v>165</v>
      </c>
    </row>
    <row r="51" spans="1:27" ht="18">
      <c r="A51" s="620">
        <v>41</v>
      </c>
      <c r="B51" s="680" t="s">
        <v>644</v>
      </c>
      <c r="C51" s="616" t="s">
        <v>13</v>
      </c>
      <c r="D51" s="688">
        <v>25.049999999999997</v>
      </c>
      <c r="E51" s="623">
        <v>0</v>
      </c>
      <c r="F51" s="625">
        <v>4.949999999999999</v>
      </c>
      <c r="G51" s="699">
        <v>0</v>
      </c>
      <c r="H51" s="708">
        <f>((D51+F51)/6)*3</f>
        <v>14.999999999999996</v>
      </c>
      <c r="I51" s="709">
        <f>E51+G51</f>
        <v>0</v>
      </c>
      <c r="J51" s="688">
        <v>23.4</v>
      </c>
      <c r="K51" s="623">
        <v>0</v>
      </c>
      <c r="L51" s="622">
        <v>58</v>
      </c>
      <c r="M51" s="719">
        <v>6</v>
      </c>
      <c r="N51" s="706">
        <f>((J51+L51)/7)*3</f>
        <v>34.885714285714286</v>
      </c>
      <c r="O51" s="733">
        <v>14</v>
      </c>
      <c r="P51" s="727">
        <v>27</v>
      </c>
      <c r="Q51" s="741">
        <v>4</v>
      </c>
      <c r="R51" s="758">
        <f>P51</f>
        <v>27</v>
      </c>
      <c r="S51" s="759">
        <f>Q51</f>
        <v>4</v>
      </c>
      <c r="T51" s="747">
        <v>11</v>
      </c>
      <c r="U51" s="741">
        <v>2</v>
      </c>
      <c r="V51" s="758">
        <f>T51</f>
        <v>11</v>
      </c>
      <c r="W51" s="759">
        <f>U51</f>
        <v>2</v>
      </c>
      <c r="X51" s="775">
        <f>H51+N51+R51+V51</f>
        <v>87.88571428571429</v>
      </c>
      <c r="Y51" s="781">
        <f>X51/9</f>
        <v>9.765079365079366</v>
      </c>
      <c r="Z51" s="793">
        <f>I51+O51+S51+W51</f>
        <v>20</v>
      </c>
      <c r="AA51" s="787" t="s">
        <v>165</v>
      </c>
    </row>
    <row r="52" spans="1:27" ht="18">
      <c r="A52" s="620">
        <v>42</v>
      </c>
      <c r="B52" s="679" t="s">
        <v>565</v>
      </c>
      <c r="C52" s="615" t="s">
        <v>566</v>
      </c>
      <c r="D52" s="688">
        <v>29.700000000000003</v>
      </c>
      <c r="E52" s="623">
        <v>0</v>
      </c>
      <c r="F52" s="625">
        <v>24.75</v>
      </c>
      <c r="G52" s="699">
        <v>0</v>
      </c>
      <c r="H52" s="708">
        <f>((D52+F52)/6)*3</f>
        <v>27.225</v>
      </c>
      <c r="I52" s="709">
        <f>E52+G52</f>
        <v>0</v>
      </c>
      <c r="J52" s="687">
        <v>32.400000000000006</v>
      </c>
      <c r="K52" s="617">
        <v>6</v>
      </c>
      <c r="L52" s="625">
        <v>30.400000000000002</v>
      </c>
      <c r="M52" s="720">
        <v>0</v>
      </c>
      <c r="N52" s="708">
        <f>((J52+L52)/7)*3</f>
        <v>26.914285714285718</v>
      </c>
      <c r="O52" s="734">
        <f>K52+M52</f>
        <v>6</v>
      </c>
      <c r="P52" s="725">
        <v>20.1</v>
      </c>
      <c r="Q52" s="739">
        <v>4</v>
      </c>
      <c r="R52" s="754">
        <f>P52</f>
        <v>20.1</v>
      </c>
      <c r="S52" s="755">
        <f>Q52</f>
        <v>4</v>
      </c>
      <c r="T52" s="747">
        <v>13</v>
      </c>
      <c r="U52" s="739">
        <v>2</v>
      </c>
      <c r="V52" s="754">
        <f>T52</f>
        <v>13</v>
      </c>
      <c r="W52" s="755">
        <f>U52</f>
        <v>2</v>
      </c>
      <c r="X52" s="775">
        <f>H52+N52+R52+V52</f>
        <v>87.23928571428573</v>
      </c>
      <c r="Y52" s="781">
        <f>X52/9</f>
        <v>9.69325396825397</v>
      </c>
      <c r="Z52" s="793">
        <f>I52+O52+S52+W52</f>
        <v>12</v>
      </c>
      <c r="AA52" s="787" t="s">
        <v>165</v>
      </c>
    </row>
    <row r="53" spans="1:27" ht="18">
      <c r="A53" s="620">
        <v>43</v>
      </c>
      <c r="B53" s="679" t="s">
        <v>639</v>
      </c>
      <c r="C53" s="615" t="s">
        <v>640</v>
      </c>
      <c r="D53" s="688">
        <v>20.25</v>
      </c>
      <c r="E53" s="623">
        <v>0</v>
      </c>
      <c r="F53" s="625">
        <v>17.25</v>
      </c>
      <c r="G53" s="699">
        <v>0</v>
      </c>
      <c r="H53" s="708">
        <f>((D53+F53)/6)*3</f>
        <v>18.75</v>
      </c>
      <c r="I53" s="709">
        <f>E53+G53</f>
        <v>0</v>
      </c>
      <c r="J53" s="687">
        <v>34.5</v>
      </c>
      <c r="K53" s="617">
        <v>6</v>
      </c>
      <c r="L53" s="622">
        <v>44.8</v>
      </c>
      <c r="M53" s="719">
        <v>8</v>
      </c>
      <c r="N53" s="706">
        <f>((J53+L53)/7)*3</f>
        <v>33.98571428571428</v>
      </c>
      <c r="O53" s="733">
        <f>K53+M53</f>
        <v>14</v>
      </c>
      <c r="P53" s="725">
        <v>21.2</v>
      </c>
      <c r="Q53" s="739">
        <v>4</v>
      </c>
      <c r="R53" s="754">
        <f>P53</f>
        <v>21.2</v>
      </c>
      <c r="S53" s="755">
        <f>Q53</f>
        <v>4</v>
      </c>
      <c r="T53" s="747">
        <v>13</v>
      </c>
      <c r="U53" s="739">
        <v>2</v>
      </c>
      <c r="V53" s="754">
        <f>T53</f>
        <v>13</v>
      </c>
      <c r="W53" s="755">
        <f>U53</f>
        <v>2</v>
      </c>
      <c r="X53" s="775">
        <f>H53+N53+R53+V53</f>
        <v>86.93571428571428</v>
      </c>
      <c r="Y53" s="781">
        <f>X53/9</f>
        <v>9.65952380952381</v>
      </c>
      <c r="Z53" s="793">
        <f>I53+O53+S53+W53</f>
        <v>20</v>
      </c>
      <c r="AA53" s="787" t="s">
        <v>165</v>
      </c>
    </row>
    <row r="54" spans="1:27" ht="18">
      <c r="A54" s="620">
        <v>44</v>
      </c>
      <c r="B54" s="680" t="s">
        <v>627</v>
      </c>
      <c r="C54" s="616" t="s">
        <v>545</v>
      </c>
      <c r="D54" s="688">
        <v>18.75</v>
      </c>
      <c r="E54" s="623">
        <v>0</v>
      </c>
      <c r="F54" s="625">
        <v>20.85</v>
      </c>
      <c r="G54" s="699">
        <v>0</v>
      </c>
      <c r="H54" s="708">
        <f>((D54+F54)/6)*3</f>
        <v>19.8</v>
      </c>
      <c r="I54" s="709">
        <f>E54+G54</f>
        <v>0</v>
      </c>
      <c r="J54" s="688">
        <v>8.100000000000001</v>
      </c>
      <c r="K54" s="623">
        <v>0</v>
      </c>
      <c r="L54" s="622">
        <v>44.400000000000006</v>
      </c>
      <c r="M54" s="719">
        <v>8</v>
      </c>
      <c r="N54" s="708">
        <f>((J54+L54)/7)*3</f>
        <v>22.500000000000004</v>
      </c>
      <c r="O54" s="734">
        <f>K54+M54</f>
        <v>8</v>
      </c>
      <c r="P54" s="727">
        <v>34</v>
      </c>
      <c r="Q54" s="741">
        <v>4</v>
      </c>
      <c r="R54" s="758">
        <f>P54</f>
        <v>34</v>
      </c>
      <c r="S54" s="759">
        <f>Q54</f>
        <v>4</v>
      </c>
      <c r="T54" s="747">
        <v>10</v>
      </c>
      <c r="U54" s="741">
        <v>2</v>
      </c>
      <c r="V54" s="758">
        <f>T54</f>
        <v>10</v>
      </c>
      <c r="W54" s="759">
        <f>U54</f>
        <v>2</v>
      </c>
      <c r="X54" s="775">
        <f>H54+N54+R54+V54</f>
        <v>86.30000000000001</v>
      </c>
      <c r="Y54" s="781">
        <f>X54/9</f>
        <v>9.58888888888889</v>
      </c>
      <c r="Z54" s="793">
        <f>I54+O54+S54+W54</f>
        <v>14</v>
      </c>
      <c r="AA54" s="787" t="s">
        <v>165</v>
      </c>
    </row>
    <row r="55" spans="1:27" ht="18">
      <c r="A55" s="620">
        <v>45</v>
      </c>
      <c r="B55" s="679" t="s">
        <v>687</v>
      </c>
      <c r="C55" s="615" t="s">
        <v>688</v>
      </c>
      <c r="D55" s="688">
        <v>29.099999999999998</v>
      </c>
      <c r="E55" s="623">
        <v>0</v>
      </c>
      <c r="F55" s="625">
        <v>25.5</v>
      </c>
      <c r="G55" s="699">
        <v>0</v>
      </c>
      <c r="H55" s="708">
        <f>((D55+F55)/6)*3</f>
        <v>27.299999999999997</v>
      </c>
      <c r="I55" s="709">
        <f>E55+G55</f>
        <v>0</v>
      </c>
      <c r="J55" s="688">
        <v>17.400000000000002</v>
      </c>
      <c r="K55" s="623">
        <v>0</v>
      </c>
      <c r="L55" s="625">
        <v>27.6</v>
      </c>
      <c r="M55" s="720">
        <v>0</v>
      </c>
      <c r="N55" s="708">
        <f>((J55+L55)/7)*3</f>
        <v>19.285714285714285</v>
      </c>
      <c r="O55" s="734">
        <f>K55+M55</f>
        <v>0</v>
      </c>
      <c r="P55" s="725">
        <v>22.5</v>
      </c>
      <c r="Q55" s="739">
        <v>4</v>
      </c>
      <c r="R55" s="754">
        <f>P55</f>
        <v>22.5</v>
      </c>
      <c r="S55" s="755">
        <f>Q55</f>
        <v>4</v>
      </c>
      <c r="T55" s="747">
        <v>17</v>
      </c>
      <c r="U55" s="739">
        <v>2</v>
      </c>
      <c r="V55" s="754">
        <f>T55</f>
        <v>17</v>
      </c>
      <c r="W55" s="755">
        <f>U55</f>
        <v>2</v>
      </c>
      <c r="X55" s="775">
        <f>H55+N55+R55+V55</f>
        <v>86.08571428571429</v>
      </c>
      <c r="Y55" s="781">
        <f>X55/9</f>
        <v>9.565079365079365</v>
      </c>
      <c r="Z55" s="793">
        <f>I55+O55+S55+W55</f>
        <v>6</v>
      </c>
      <c r="AA55" s="787" t="s">
        <v>165</v>
      </c>
    </row>
    <row r="56" spans="1:27" ht="18">
      <c r="A56" s="620">
        <v>46</v>
      </c>
      <c r="B56" s="679" t="s">
        <v>584</v>
      </c>
      <c r="C56" s="615" t="s">
        <v>585</v>
      </c>
      <c r="D56" s="687">
        <v>32.099999999999994</v>
      </c>
      <c r="E56" s="617">
        <v>6</v>
      </c>
      <c r="F56" s="625">
        <v>22.950000000000003</v>
      </c>
      <c r="G56" s="699">
        <v>0</v>
      </c>
      <c r="H56" s="708">
        <f>((D56+F56)/6)*3</f>
        <v>27.525</v>
      </c>
      <c r="I56" s="709">
        <f>E56+G56</f>
        <v>6</v>
      </c>
      <c r="J56" s="688">
        <v>23.700000000000003</v>
      </c>
      <c r="K56" s="623">
        <v>0</v>
      </c>
      <c r="L56" s="622">
        <v>40</v>
      </c>
      <c r="M56" s="719">
        <v>8</v>
      </c>
      <c r="N56" s="708">
        <f>((J56+L56)/7)*3</f>
        <v>27.299999999999997</v>
      </c>
      <c r="O56" s="734">
        <f>K56+M56</f>
        <v>8</v>
      </c>
      <c r="P56" s="725">
        <v>20.6</v>
      </c>
      <c r="Q56" s="739">
        <v>4</v>
      </c>
      <c r="R56" s="754">
        <f>P56</f>
        <v>20.6</v>
      </c>
      <c r="S56" s="755">
        <f>Q56</f>
        <v>4</v>
      </c>
      <c r="T56" s="747">
        <v>10</v>
      </c>
      <c r="U56" s="739">
        <v>2</v>
      </c>
      <c r="V56" s="754">
        <f>T56</f>
        <v>10</v>
      </c>
      <c r="W56" s="755">
        <f>U56</f>
        <v>2</v>
      </c>
      <c r="X56" s="775">
        <f>H56+N56+R56+V56</f>
        <v>85.425</v>
      </c>
      <c r="Y56" s="781">
        <f>X56/9</f>
        <v>9.491666666666667</v>
      </c>
      <c r="Z56" s="793">
        <f>I56+O56+S56+W56</f>
        <v>20</v>
      </c>
      <c r="AA56" s="787" t="s">
        <v>165</v>
      </c>
    </row>
    <row r="57" spans="1:27" ht="18">
      <c r="A57" s="620">
        <v>47</v>
      </c>
      <c r="B57" s="679" t="s">
        <v>696</v>
      </c>
      <c r="C57" s="615" t="s">
        <v>697</v>
      </c>
      <c r="D57" s="688">
        <v>28.650000000000002</v>
      </c>
      <c r="E57" s="623">
        <v>0</v>
      </c>
      <c r="F57" s="625">
        <v>22.349999999999998</v>
      </c>
      <c r="G57" s="699">
        <v>0</v>
      </c>
      <c r="H57" s="708">
        <f>((D57+F57)/6)*3</f>
        <v>25.5</v>
      </c>
      <c r="I57" s="709">
        <f>E57+G57</f>
        <v>0</v>
      </c>
      <c r="J57" s="688">
        <v>14.399999999999999</v>
      </c>
      <c r="K57" s="623">
        <v>0</v>
      </c>
      <c r="L57" s="622">
        <v>42.8</v>
      </c>
      <c r="M57" s="719">
        <v>8</v>
      </c>
      <c r="N57" s="708">
        <f>((J57+L57)/7)*3</f>
        <v>24.514285714285712</v>
      </c>
      <c r="O57" s="734">
        <f>K57+M57</f>
        <v>8</v>
      </c>
      <c r="P57" s="725">
        <v>21.2</v>
      </c>
      <c r="Q57" s="739">
        <v>4</v>
      </c>
      <c r="R57" s="754">
        <f>P57</f>
        <v>21.2</v>
      </c>
      <c r="S57" s="755">
        <f>Q57</f>
        <v>4</v>
      </c>
      <c r="T57" s="747">
        <v>14</v>
      </c>
      <c r="U57" s="739">
        <v>2</v>
      </c>
      <c r="V57" s="754">
        <f>T57</f>
        <v>14</v>
      </c>
      <c r="W57" s="755">
        <f>U57</f>
        <v>2</v>
      </c>
      <c r="X57" s="775">
        <f>H57+N57+R57+V57</f>
        <v>85.21428571428571</v>
      </c>
      <c r="Y57" s="781">
        <f>X57/9</f>
        <v>9.468253968253968</v>
      </c>
      <c r="Z57" s="793">
        <f>I57+O57+S57+W57</f>
        <v>14</v>
      </c>
      <c r="AA57" s="787" t="s">
        <v>165</v>
      </c>
    </row>
    <row r="58" spans="1:27" ht="18">
      <c r="A58" s="620">
        <v>48</v>
      </c>
      <c r="B58" s="679" t="s">
        <v>645</v>
      </c>
      <c r="C58" s="615" t="s">
        <v>646</v>
      </c>
      <c r="D58" s="687">
        <v>41.849999999999994</v>
      </c>
      <c r="E58" s="617">
        <v>6</v>
      </c>
      <c r="F58" s="625">
        <v>24.900000000000002</v>
      </c>
      <c r="G58" s="699">
        <v>0</v>
      </c>
      <c r="H58" s="706">
        <f>((D58+F58)/6)*3</f>
        <v>33.375</v>
      </c>
      <c r="I58" s="707">
        <v>10</v>
      </c>
      <c r="J58" s="688">
        <v>9.600000000000001</v>
      </c>
      <c r="K58" s="623">
        <v>0</v>
      </c>
      <c r="L58" s="625">
        <v>30.800000000000004</v>
      </c>
      <c r="M58" s="720">
        <v>0</v>
      </c>
      <c r="N58" s="708">
        <f>((J58+L58)/7)*3</f>
        <v>17.314285714285717</v>
      </c>
      <c r="O58" s="734">
        <f>K58+M58</f>
        <v>0</v>
      </c>
      <c r="P58" s="726">
        <v>19.1</v>
      </c>
      <c r="Q58" s="740">
        <v>0</v>
      </c>
      <c r="R58" s="756">
        <f>P58</f>
        <v>19.1</v>
      </c>
      <c r="S58" s="757">
        <f>Q58</f>
        <v>0</v>
      </c>
      <c r="T58" s="747">
        <v>15</v>
      </c>
      <c r="U58" s="739">
        <v>2</v>
      </c>
      <c r="V58" s="754">
        <f>T58</f>
        <v>15</v>
      </c>
      <c r="W58" s="755">
        <f>U58</f>
        <v>2</v>
      </c>
      <c r="X58" s="775">
        <f>H58+N58+R58+V58</f>
        <v>84.78928571428571</v>
      </c>
      <c r="Y58" s="781">
        <f>X58/9</f>
        <v>9.421031746031746</v>
      </c>
      <c r="Z58" s="793">
        <f>I58+O58+S58+W58</f>
        <v>12</v>
      </c>
      <c r="AA58" s="787" t="s">
        <v>165</v>
      </c>
    </row>
    <row r="59" spans="1:27" ht="18">
      <c r="A59" s="620">
        <v>49</v>
      </c>
      <c r="B59" s="679" t="s">
        <v>614</v>
      </c>
      <c r="C59" s="615" t="s">
        <v>615</v>
      </c>
      <c r="D59" s="687">
        <v>30</v>
      </c>
      <c r="E59" s="617">
        <v>6</v>
      </c>
      <c r="F59" s="625">
        <v>21</v>
      </c>
      <c r="G59" s="699">
        <v>0</v>
      </c>
      <c r="H59" s="708">
        <f>((D59+F59)/6)*3</f>
        <v>25.5</v>
      </c>
      <c r="I59" s="709">
        <f>E59+G59</f>
        <v>6</v>
      </c>
      <c r="J59" s="688">
        <v>25.799999999999997</v>
      </c>
      <c r="K59" s="623">
        <v>0</v>
      </c>
      <c r="L59" s="625">
        <v>37.2</v>
      </c>
      <c r="M59" s="720">
        <v>0</v>
      </c>
      <c r="N59" s="708">
        <f>((J59+L59)/7)*3</f>
        <v>27</v>
      </c>
      <c r="O59" s="734">
        <f>K59+M59</f>
        <v>0</v>
      </c>
      <c r="P59" s="725">
        <v>22</v>
      </c>
      <c r="Q59" s="739">
        <v>4</v>
      </c>
      <c r="R59" s="754">
        <f>P59</f>
        <v>22</v>
      </c>
      <c r="S59" s="755">
        <f>Q59</f>
        <v>4</v>
      </c>
      <c r="T59" s="747">
        <v>10</v>
      </c>
      <c r="U59" s="739">
        <v>2</v>
      </c>
      <c r="V59" s="754">
        <f>T59</f>
        <v>10</v>
      </c>
      <c r="W59" s="755">
        <f>U59</f>
        <v>2</v>
      </c>
      <c r="X59" s="775">
        <f>H59+N59+R59+V59</f>
        <v>84.5</v>
      </c>
      <c r="Y59" s="781">
        <f>X59/9</f>
        <v>9.38888888888889</v>
      </c>
      <c r="Z59" s="793">
        <f>I59+O59+S59+W59</f>
        <v>12</v>
      </c>
      <c r="AA59" s="787" t="s">
        <v>165</v>
      </c>
    </row>
    <row r="60" spans="1:27" ht="18">
      <c r="A60" s="620">
        <v>50</v>
      </c>
      <c r="B60" s="679" t="s">
        <v>636</v>
      </c>
      <c r="C60" s="615" t="s">
        <v>17</v>
      </c>
      <c r="D60" s="688">
        <v>22.8</v>
      </c>
      <c r="E60" s="623">
        <v>0</v>
      </c>
      <c r="F60" s="625">
        <v>26.400000000000002</v>
      </c>
      <c r="G60" s="699">
        <v>0</v>
      </c>
      <c r="H60" s="708">
        <f>((D60+F60)/6)*3</f>
        <v>24.6</v>
      </c>
      <c r="I60" s="709">
        <f>E60+G60</f>
        <v>0</v>
      </c>
      <c r="J60" s="688">
        <v>24.900000000000002</v>
      </c>
      <c r="K60" s="623">
        <v>0</v>
      </c>
      <c r="L60" s="622">
        <v>40</v>
      </c>
      <c r="M60" s="719">
        <v>8</v>
      </c>
      <c r="N60" s="708">
        <f>((J60+L60)/7)*3</f>
        <v>27.814285714285717</v>
      </c>
      <c r="O60" s="734">
        <f>K60+M60</f>
        <v>8</v>
      </c>
      <c r="P60" s="725">
        <v>20</v>
      </c>
      <c r="Q60" s="739">
        <v>4</v>
      </c>
      <c r="R60" s="754">
        <f>P60</f>
        <v>20</v>
      </c>
      <c r="S60" s="755">
        <f>Q60</f>
        <v>4</v>
      </c>
      <c r="T60" s="747">
        <v>12</v>
      </c>
      <c r="U60" s="739">
        <v>2</v>
      </c>
      <c r="V60" s="754">
        <f>T60</f>
        <v>12</v>
      </c>
      <c r="W60" s="755">
        <f>U60</f>
        <v>2</v>
      </c>
      <c r="X60" s="775">
        <f>H60+N60+R60+V60</f>
        <v>84.41428571428571</v>
      </c>
      <c r="Y60" s="781">
        <f>X60/9</f>
        <v>9.37936507936508</v>
      </c>
      <c r="Z60" s="793">
        <f>I60+O60+S60+W60</f>
        <v>14</v>
      </c>
      <c r="AA60" s="787" t="s">
        <v>165</v>
      </c>
    </row>
    <row r="61" spans="1:27" ht="18">
      <c r="A61" s="620">
        <v>51</v>
      </c>
      <c r="B61" s="680" t="s">
        <v>628</v>
      </c>
      <c r="C61" s="616" t="s">
        <v>629</v>
      </c>
      <c r="D61" s="688">
        <v>20.85</v>
      </c>
      <c r="E61" s="623">
        <v>0</v>
      </c>
      <c r="F61" s="625">
        <v>26.400000000000002</v>
      </c>
      <c r="G61" s="699">
        <v>0</v>
      </c>
      <c r="H61" s="708">
        <f>((D61+F61)/6)*3</f>
        <v>23.625</v>
      </c>
      <c r="I61" s="709">
        <f>E61+G61</f>
        <v>0</v>
      </c>
      <c r="J61" s="688">
        <v>12</v>
      </c>
      <c r="K61" s="623">
        <v>0</v>
      </c>
      <c r="L61" s="625">
        <v>34.8</v>
      </c>
      <c r="M61" s="720">
        <v>0</v>
      </c>
      <c r="N61" s="708">
        <f>((J61+L61)/7)*3</f>
        <v>20.057142857142857</v>
      </c>
      <c r="O61" s="734">
        <f>K61+M61</f>
        <v>0</v>
      </c>
      <c r="P61" s="727">
        <v>30</v>
      </c>
      <c r="Q61" s="741">
        <v>4</v>
      </c>
      <c r="R61" s="758">
        <f>P61</f>
        <v>30</v>
      </c>
      <c r="S61" s="759">
        <f>Q61</f>
        <v>4</v>
      </c>
      <c r="T61" s="747">
        <v>10</v>
      </c>
      <c r="U61" s="741">
        <v>2</v>
      </c>
      <c r="V61" s="758">
        <f>T61</f>
        <v>10</v>
      </c>
      <c r="W61" s="759">
        <f>U61</f>
        <v>2</v>
      </c>
      <c r="X61" s="775">
        <f>H61+N61+R61+V61</f>
        <v>83.68214285714285</v>
      </c>
      <c r="Y61" s="781">
        <f>X61/9</f>
        <v>9.298015873015872</v>
      </c>
      <c r="Z61" s="793">
        <f>I61+O61+S61+W61</f>
        <v>6</v>
      </c>
      <c r="AA61" s="787" t="s">
        <v>165</v>
      </c>
    </row>
    <row r="62" spans="1:27" ht="18">
      <c r="A62" s="620">
        <v>52</v>
      </c>
      <c r="B62" s="679" t="s">
        <v>603</v>
      </c>
      <c r="C62" s="615" t="s">
        <v>604</v>
      </c>
      <c r="D62" s="687">
        <v>30</v>
      </c>
      <c r="E62" s="617">
        <v>6</v>
      </c>
      <c r="F62" s="625">
        <v>25.5</v>
      </c>
      <c r="G62" s="699">
        <v>0</v>
      </c>
      <c r="H62" s="708">
        <f>((D62+F62)/6)*3</f>
        <v>27.75</v>
      </c>
      <c r="I62" s="709">
        <f>E62+G62</f>
        <v>6</v>
      </c>
      <c r="J62" s="688">
        <v>15</v>
      </c>
      <c r="K62" s="623">
        <v>0</v>
      </c>
      <c r="L62" s="622">
        <v>44.4</v>
      </c>
      <c r="M62" s="719">
        <v>8</v>
      </c>
      <c r="N62" s="708">
        <f>((J62+L62)/7)*3</f>
        <v>25.457142857142856</v>
      </c>
      <c r="O62" s="734">
        <f>K62+M62</f>
        <v>8</v>
      </c>
      <c r="P62" s="725">
        <v>21.2</v>
      </c>
      <c r="Q62" s="739">
        <v>4</v>
      </c>
      <c r="R62" s="754">
        <f>P62</f>
        <v>21.2</v>
      </c>
      <c r="S62" s="755">
        <f>Q62</f>
        <v>4</v>
      </c>
      <c r="T62" s="748">
        <v>9</v>
      </c>
      <c r="U62" s="740">
        <v>0</v>
      </c>
      <c r="V62" s="756">
        <f>T62</f>
        <v>9</v>
      </c>
      <c r="W62" s="757">
        <f>U62</f>
        <v>0</v>
      </c>
      <c r="X62" s="775">
        <f>H62+N62+R62+V62</f>
        <v>83.40714285714286</v>
      </c>
      <c r="Y62" s="781">
        <f>X62/9</f>
        <v>9.267460317460317</v>
      </c>
      <c r="Z62" s="793">
        <f>I62+O62+S62+W62</f>
        <v>18</v>
      </c>
      <c r="AA62" s="787" t="s">
        <v>165</v>
      </c>
    </row>
    <row r="63" spans="1:27" ht="18">
      <c r="A63" s="620">
        <v>53</v>
      </c>
      <c r="B63" s="680" t="s">
        <v>621</v>
      </c>
      <c r="C63" s="616" t="s">
        <v>622</v>
      </c>
      <c r="D63" s="687">
        <v>36</v>
      </c>
      <c r="E63" s="617">
        <v>6</v>
      </c>
      <c r="F63" s="625">
        <v>7.800000000000001</v>
      </c>
      <c r="G63" s="699">
        <v>0</v>
      </c>
      <c r="H63" s="708">
        <f>((D63+F63)/6)*3</f>
        <v>21.9</v>
      </c>
      <c r="I63" s="709">
        <f>E63+G63</f>
        <v>6</v>
      </c>
      <c r="J63" s="688">
        <v>16.799999999999997</v>
      </c>
      <c r="K63" s="623">
        <v>0</v>
      </c>
      <c r="L63" s="622">
        <v>40</v>
      </c>
      <c r="M63" s="719">
        <v>6</v>
      </c>
      <c r="N63" s="708">
        <f>((J63+L63)/7)*3</f>
        <v>24.34285714285714</v>
      </c>
      <c r="O63" s="734">
        <f>K63+M63</f>
        <v>6</v>
      </c>
      <c r="P63" s="727">
        <v>26</v>
      </c>
      <c r="Q63" s="741">
        <v>4</v>
      </c>
      <c r="R63" s="758">
        <f>P63</f>
        <v>26</v>
      </c>
      <c r="S63" s="759">
        <f>Q63</f>
        <v>4</v>
      </c>
      <c r="T63" s="747">
        <v>11</v>
      </c>
      <c r="U63" s="741">
        <v>2</v>
      </c>
      <c r="V63" s="758">
        <f>T63</f>
        <v>11</v>
      </c>
      <c r="W63" s="759">
        <f>U63</f>
        <v>2</v>
      </c>
      <c r="X63" s="775">
        <f>H63+N63+R63+V63</f>
        <v>83.24285714285713</v>
      </c>
      <c r="Y63" s="781">
        <f>X63/9</f>
        <v>9.249206349206348</v>
      </c>
      <c r="Z63" s="793">
        <f>I63+O63+S63+W63</f>
        <v>18</v>
      </c>
      <c r="AA63" s="787" t="s">
        <v>165</v>
      </c>
    </row>
    <row r="64" spans="1:27" ht="18">
      <c r="A64" s="620">
        <v>54</v>
      </c>
      <c r="B64" s="679" t="s">
        <v>580</v>
      </c>
      <c r="C64" s="615" t="s">
        <v>131</v>
      </c>
      <c r="D64" s="688">
        <v>28.800000000000004</v>
      </c>
      <c r="E64" s="623">
        <v>0</v>
      </c>
      <c r="F64" s="625">
        <v>19.5</v>
      </c>
      <c r="G64" s="699">
        <v>0</v>
      </c>
      <c r="H64" s="708">
        <f>((D64+F64)/6)*3</f>
        <v>24.150000000000002</v>
      </c>
      <c r="I64" s="709">
        <f>E64+G64</f>
        <v>0</v>
      </c>
      <c r="J64" s="688">
        <v>18.6</v>
      </c>
      <c r="K64" s="623">
        <v>0</v>
      </c>
      <c r="L64" s="622">
        <v>40.4</v>
      </c>
      <c r="M64" s="719">
        <v>8</v>
      </c>
      <c r="N64" s="708">
        <f>((J64+L64)/7)*3</f>
        <v>25.285714285714285</v>
      </c>
      <c r="O64" s="734">
        <f>K64+M64</f>
        <v>8</v>
      </c>
      <c r="P64" s="725">
        <v>24</v>
      </c>
      <c r="Q64" s="739">
        <v>4</v>
      </c>
      <c r="R64" s="754">
        <f>P64</f>
        <v>24</v>
      </c>
      <c r="S64" s="755">
        <f>Q64</f>
        <v>4</v>
      </c>
      <c r="T64" s="748">
        <v>9.75</v>
      </c>
      <c r="U64" s="740">
        <v>0</v>
      </c>
      <c r="V64" s="756">
        <f>T64</f>
        <v>9.75</v>
      </c>
      <c r="W64" s="757">
        <f>U64</f>
        <v>0</v>
      </c>
      <c r="X64" s="775">
        <f>H64+N64+R64+V64</f>
        <v>83.18571428571428</v>
      </c>
      <c r="Y64" s="781">
        <f>X64/9</f>
        <v>9.242857142857142</v>
      </c>
      <c r="Z64" s="793">
        <f>I64+O64+S64+W64</f>
        <v>12</v>
      </c>
      <c r="AA64" s="787" t="s">
        <v>165</v>
      </c>
    </row>
    <row r="65" spans="1:27" ht="18">
      <c r="A65" s="620">
        <v>55</v>
      </c>
      <c r="B65" s="679" t="s">
        <v>680</v>
      </c>
      <c r="C65" s="615" t="s">
        <v>23</v>
      </c>
      <c r="D65" s="688">
        <v>29.700000000000003</v>
      </c>
      <c r="E65" s="623">
        <v>0</v>
      </c>
      <c r="F65" s="625">
        <v>28.049999999999997</v>
      </c>
      <c r="G65" s="699">
        <v>0</v>
      </c>
      <c r="H65" s="708">
        <f>((D65+F65)/6)*3</f>
        <v>28.875</v>
      </c>
      <c r="I65" s="709">
        <f>E65+G65</f>
        <v>0</v>
      </c>
      <c r="J65" s="688">
        <v>22.5</v>
      </c>
      <c r="K65" s="623">
        <v>0</v>
      </c>
      <c r="L65" s="625">
        <v>29.599999999999998</v>
      </c>
      <c r="M65" s="720">
        <v>0</v>
      </c>
      <c r="N65" s="708">
        <f>((J65+L65)/7)*3</f>
        <v>22.328571428571426</v>
      </c>
      <c r="O65" s="734">
        <f>K65+M65</f>
        <v>0</v>
      </c>
      <c r="P65" s="725">
        <v>22.1</v>
      </c>
      <c r="Q65" s="739">
        <v>4</v>
      </c>
      <c r="R65" s="754">
        <f>P65</f>
        <v>22.1</v>
      </c>
      <c r="S65" s="755">
        <f>Q65</f>
        <v>4</v>
      </c>
      <c r="T65" s="748">
        <v>8.5</v>
      </c>
      <c r="U65" s="740">
        <v>0</v>
      </c>
      <c r="V65" s="756">
        <f>T65</f>
        <v>8.5</v>
      </c>
      <c r="W65" s="757">
        <f>U65</f>
        <v>0</v>
      </c>
      <c r="X65" s="775">
        <f>H65+N65+R65+V65</f>
        <v>81.80357142857142</v>
      </c>
      <c r="Y65" s="781">
        <f>X65/9</f>
        <v>9.089285714285714</v>
      </c>
      <c r="Z65" s="793">
        <f>I65+O65+S65+W65</f>
        <v>4</v>
      </c>
      <c r="AA65" s="787" t="s">
        <v>165</v>
      </c>
    </row>
    <row r="66" spans="1:27" ht="18">
      <c r="A66" s="620">
        <v>56</v>
      </c>
      <c r="B66" s="679" t="s">
        <v>598</v>
      </c>
      <c r="C66" s="615" t="s">
        <v>599</v>
      </c>
      <c r="D66" s="687">
        <v>18.15</v>
      </c>
      <c r="E66" s="617">
        <v>0</v>
      </c>
      <c r="F66" s="625">
        <v>14.25</v>
      </c>
      <c r="G66" s="699">
        <v>0</v>
      </c>
      <c r="H66" s="708">
        <f>((D66+F66)/6)*3</f>
        <v>16.2</v>
      </c>
      <c r="I66" s="709">
        <f>E66+G66</f>
        <v>0</v>
      </c>
      <c r="J66" s="688">
        <v>15</v>
      </c>
      <c r="K66" s="623">
        <v>0</v>
      </c>
      <c r="L66" s="625">
        <v>38.8</v>
      </c>
      <c r="M66" s="720">
        <v>0</v>
      </c>
      <c r="N66" s="708">
        <f>((J66+L66)/7)*3</f>
        <v>23.057142857142857</v>
      </c>
      <c r="O66" s="734">
        <f>K66+M66</f>
        <v>0</v>
      </c>
      <c r="P66" s="725">
        <v>27</v>
      </c>
      <c r="Q66" s="739">
        <v>4</v>
      </c>
      <c r="R66" s="754">
        <f>P66</f>
        <v>27</v>
      </c>
      <c r="S66" s="755">
        <f>Q66</f>
        <v>4</v>
      </c>
      <c r="T66" s="747">
        <v>15.5</v>
      </c>
      <c r="U66" s="739">
        <v>2</v>
      </c>
      <c r="V66" s="754">
        <f>T66</f>
        <v>15.5</v>
      </c>
      <c r="W66" s="755">
        <f>U66</f>
        <v>2</v>
      </c>
      <c r="X66" s="775">
        <f>H66+N66+R66+V66</f>
        <v>81.75714285714285</v>
      </c>
      <c r="Y66" s="781">
        <f>X66/9</f>
        <v>9.084126984126984</v>
      </c>
      <c r="Z66" s="793">
        <f>I66+O66+S66+W66</f>
        <v>6</v>
      </c>
      <c r="AA66" s="787" t="s">
        <v>165</v>
      </c>
    </row>
    <row r="67" spans="1:27" ht="18">
      <c r="A67" s="620">
        <v>57</v>
      </c>
      <c r="B67" s="679" t="s">
        <v>571</v>
      </c>
      <c r="C67" s="615" t="s">
        <v>572</v>
      </c>
      <c r="D67" s="687">
        <v>31.049999999999997</v>
      </c>
      <c r="E67" s="617">
        <v>6</v>
      </c>
      <c r="F67" s="625">
        <v>24.75</v>
      </c>
      <c r="G67" s="699">
        <v>0</v>
      </c>
      <c r="H67" s="708">
        <f>((D67+F67)/6)*3</f>
        <v>27.9</v>
      </c>
      <c r="I67" s="709">
        <f>E67+G67</f>
        <v>6</v>
      </c>
      <c r="J67" s="688">
        <v>16.5</v>
      </c>
      <c r="K67" s="623">
        <v>0</v>
      </c>
      <c r="L67" s="625">
        <v>28</v>
      </c>
      <c r="M67" s="720">
        <v>0</v>
      </c>
      <c r="N67" s="708">
        <f>((J67+L67)/7)*3</f>
        <v>19.07142857142857</v>
      </c>
      <c r="O67" s="734">
        <f>K67+M67</f>
        <v>0</v>
      </c>
      <c r="P67" s="725">
        <v>20.6</v>
      </c>
      <c r="Q67" s="739">
        <v>4</v>
      </c>
      <c r="R67" s="754">
        <f>P67</f>
        <v>20.6</v>
      </c>
      <c r="S67" s="755">
        <f>Q67</f>
        <v>4</v>
      </c>
      <c r="T67" s="747">
        <v>13.5</v>
      </c>
      <c r="U67" s="739">
        <v>2</v>
      </c>
      <c r="V67" s="754">
        <f>T67</f>
        <v>13.5</v>
      </c>
      <c r="W67" s="755">
        <f>U67</f>
        <v>2</v>
      </c>
      <c r="X67" s="775">
        <f>H67+N67+R67+V67</f>
        <v>81.07142857142857</v>
      </c>
      <c r="Y67" s="781">
        <f>X67/9</f>
        <v>9.007936507936508</v>
      </c>
      <c r="Z67" s="793">
        <f>I67+O67+S67+W67</f>
        <v>12</v>
      </c>
      <c r="AA67" s="787" t="s">
        <v>165</v>
      </c>
    </row>
    <row r="68" spans="1:27" ht="18">
      <c r="A68" s="620">
        <v>58</v>
      </c>
      <c r="B68" s="679" t="s">
        <v>559</v>
      </c>
      <c r="C68" s="615" t="s">
        <v>542</v>
      </c>
      <c r="D68" s="688">
        <v>27.299999999999997</v>
      </c>
      <c r="E68" s="623">
        <v>0</v>
      </c>
      <c r="F68" s="625">
        <v>29.550000000000004</v>
      </c>
      <c r="G68" s="699">
        <v>0</v>
      </c>
      <c r="H68" s="708">
        <f>((D68+F68)/6)*3</f>
        <v>28.424999999999997</v>
      </c>
      <c r="I68" s="709">
        <f>E68+G68</f>
        <v>0</v>
      </c>
      <c r="J68" s="688">
        <v>26.700000000000003</v>
      </c>
      <c r="K68" s="623">
        <v>0</v>
      </c>
      <c r="L68" s="625">
        <v>32.800000000000004</v>
      </c>
      <c r="M68" s="720">
        <v>0</v>
      </c>
      <c r="N68" s="708">
        <f>((J68+L68)/7)*3</f>
        <v>25.500000000000007</v>
      </c>
      <c r="O68" s="734">
        <f>K68+M68</f>
        <v>0</v>
      </c>
      <c r="P68" s="725">
        <v>20</v>
      </c>
      <c r="Q68" s="739">
        <v>4</v>
      </c>
      <c r="R68" s="754">
        <f>P68</f>
        <v>20</v>
      </c>
      <c r="S68" s="755">
        <f>Q68</f>
        <v>4</v>
      </c>
      <c r="T68" s="748">
        <v>7</v>
      </c>
      <c r="U68" s="740">
        <v>0</v>
      </c>
      <c r="V68" s="756">
        <f>T68</f>
        <v>7</v>
      </c>
      <c r="W68" s="757">
        <f>U68</f>
        <v>0</v>
      </c>
      <c r="X68" s="775">
        <f>H68+N68+R68+V68</f>
        <v>80.92500000000001</v>
      </c>
      <c r="Y68" s="781">
        <f>X68/9</f>
        <v>8.991666666666667</v>
      </c>
      <c r="Z68" s="793">
        <f>I68+O68+S68+W68</f>
        <v>4</v>
      </c>
      <c r="AA68" s="787" t="s">
        <v>165</v>
      </c>
    </row>
    <row r="69" spans="1:27" ht="18">
      <c r="A69" s="620">
        <v>59</v>
      </c>
      <c r="B69" s="680" t="s">
        <v>652</v>
      </c>
      <c r="C69" s="616" t="s">
        <v>149</v>
      </c>
      <c r="D69" s="688">
        <v>19.049999999999997</v>
      </c>
      <c r="E69" s="623">
        <v>0</v>
      </c>
      <c r="F69" s="625">
        <v>15.299999999999999</v>
      </c>
      <c r="G69" s="699">
        <v>0</v>
      </c>
      <c r="H69" s="708">
        <f>((D69+F69)/6)*3</f>
        <v>17.174999999999997</v>
      </c>
      <c r="I69" s="709">
        <f>E69+G69</f>
        <v>0</v>
      </c>
      <c r="J69" s="688">
        <v>20.4</v>
      </c>
      <c r="K69" s="623">
        <v>0</v>
      </c>
      <c r="L69" s="622">
        <v>40</v>
      </c>
      <c r="M69" s="719">
        <v>6</v>
      </c>
      <c r="N69" s="708">
        <f>((J69+L69)/7)*3</f>
        <v>25.885714285714286</v>
      </c>
      <c r="O69" s="734">
        <f>K69+M69</f>
        <v>6</v>
      </c>
      <c r="P69" s="727">
        <v>26</v>
      </c>
      <c r="Q69" s="741">
        <v>4</v>
      </c>
      <c r="R69" s="758">
        <f>P69</f>
        <v>26</v>
      </c>
      <c r="S69" s="759">
        <f>Q69</f>
        <v>4</v>
      </c>
      <c r="T69" s="747">
        <v>11</v>
      </c>
      <c r="U69" s="741">
        <v>2</v>
      </c>
      <c r="V69" s="758">
        <f>T69</f>
        <v>11</v>
      </c>
      <c r="W69" s="759">
        <f>U69</f>
        <v>2</v>
      </c>
      <c r="X69" s="775">
        <f>H69+N69+R69+V69</f>
        <v>80.06071428571428</v>
      </c>
      <c r="Y69" s="781">
        <f>X69/9</f>
        <v>8.89563492063492</v>
      </c>
      <c r="Z69" s="793">
        <f>I69+O69+S69+W69</f>
        <v>12</v>
      </c>
      <c r="AA69" s="787" t="s">
        <v>165</v>
      </c>
    </row>
    <row r="70" spans="1:27" ht="18">
      <c r="A70" s="620">
        <v>60</v>
      </c>
      <c r="B70" s="679" t="s">
        <v>685</v>
      </c>
      <c r="C70" s="615" t="s">
        <v>686</v>
      </c>
      <c r="D70" s="688">
        <v>27.75</v>
      </c>
      <c r="E70" s="623">
        <v>0</v>
      </c>
      <c r="F70" s="625">
        <v>12.600000000000001</v>
      </c>
      <c r="G70" s="699">
        <v>0</v>
      </c>
      <c r="H70" s="708">
        <f>((D70+F70)/6)*3</f>
        <v>20.175</v>
      </c>
      <c r="I70" s="709">
        <f>E70+G70</f>
        <v>0</v>
      </c>
      <c r="J70" s="688">
        <v>25.5</v>
      </c>
      <c r="K70" s="623">
        <v>0</v>
      </c>
      <c r="L70" s="625">
        <v>35.6</v>
      </c>
      <c r="M70" s="720">
        <v>0</v>
      </c>
      <c r="N70" s="708">
        <f>((J70+L70)/7)*3</f>
        <v>26.18571428571429</v>
      </c>
      <c r="O70" s="734">
        <f>K70+M70</f>
        <v>0</v>
      </c>
      <c r="P70" s="725">
        <v>20</v>
      </c>
      <c r="Q70" s="739">
        <v>4</v>
      </c>
      <c r="R70" s="754">
        <f>P70</f>
        <v>20</v>
      </c>
      <c r="S70" s="755">
        <f>Q70</f>
        <v>4</v>
      </c>
      <c r="T70" s="747">
        <v>13.5</v>
      </c>
      <c r="U70" s="739">
        <v>2</v>
      </c>
      <c r="V70" s="754">
        <f>T70</f>
        <v>13.5</v>
      </c>
      <c r="W70" s="755">
        <f>U70</f>
        <v>2</v>
      </c>
      <c r="X70" s="775">
        <f>H70+N70+R70+V70</f>
        <v>79.8607142857143</v>
      </c>
      <c r="Y70" s="781">
        <f>X70/9</f>
        <v>8.8734126984127</v>
      </c>
      <c r="Z70" s="793">
        <f>I70+O70+S70+W70</f>
        <v>6</v>
      </c>
      <c r="AA70" s="787" t="s">
        <v>165</v>
      </c>
    </row>
    <row r="71" spans="1:27" ht="18">
      <c r="A71" s="620">
        <v>61</v>
      </c>
      <c r="B71" s="679" t="s">
        <v>634</v>
      </c>
      <c r="C71" s="615" t="s">
        <v>635</v>
      </c>
      <c r="D71" s="688">
        <v>25.049999999999997</v>
      </c>
      <c r="E71" s="623">
        <v>0</v>
      </c>
      <c r="F71" s="622">
        <v>37.349999999999994</v>
      </c>
      <c r="G71" s="698">
        <v>4</v>
      </c>
      <c r="H71" s="706">
        <f>((D71+F71)/6)*3</f>
        <v>31.199999999999996</v>
      </c>
      <c r="I71" s="707">
        <v>10</v>
      </c>
      <c r="J71" s="688">
        <v>23.4</v>
      </c>
      <c r="K71" s="623">
        <v>0</v>
      </c>
      <c r="L71" s="622">
        <v>42.4</v>
      </c>
      <c r="M71" s="719">
        <v>8</v>
      </c>
      <c r="N71" s="708">
        <f>((J71+L71)/7)*3</f>
        <v>28.200000000000003</v>
      </c>
      <c r="O71" s="734">
        <f>K71+M71</f>
        <v>8</v>
      </c>
      <c r="P71" s="726">
        <v>8</v>
      </c>
      <c r="Q71" s="740">
        <v>0</v>
      </c>
      <c r="R71" s="756">
        <f>P71</f>
        <v>8</v>
      </c>
      <c r="S71" s="757">
        <f>Q71</f>
        <v>0</v>
      </c>
      <c r="T71" s="747">
        <v>12</v>
      </c>
      <c r="U71" s="739">
        <v>2</v>
      </c>
      <c r="V71" s="754">
        <f>T71</f>
        <v>12</v>
      </c>
      <c r="W71" s="755">
        <f>U71</f>
        <v>2</v>
      </c>
      <c r="X71" s="775">
        <f>H71+N71+R71+V71</f>
        <v>79.4</v>
      </c>
      <c r="Y71" s="781">
        <f>X71/9</f>
        <v>8.822222222222223</v>
      </c>
      <c r="Z71" s="793">
        <f>I71+O71+S71+W71</f>
        <v>20</v>
      </c>
      <c r="AA71" s="787" t="s">
        <v>165</v>
      </c>
    </row>
    <row r="72" spans="1:27" ht="18">
      <c r="A72" s="620">
        <v>62</v>
      </c>
      <c r="B72" s="679" t="s">
        <v>594</v>
      </c>
      <c r="C72" s="615" t="s">
        <v>595</v>
      </c>
      <c r="D72" s="687">
        <v>36.599999999999994</v>
      </c>
      <c r="E72" s="617">
        <v>6</v>
      </c>
      <c r="F72" s="625">
        <v>12.75</v>
      </c>
      <c r="G72" s="699">
        <v>0</v>
      </c>
      <c r="H72" s="708">
        <f>((D72+F72)/6)*3</f>
        <v>24.674999999999997</v>
      </c>
      <c r="I72" s="709">
        <f>E72+G72</f>
        <v>6</v>
      </c>
      <c r="J72" s="688">
        <v>16.200000000000003</v>
      </c>
      <c r="K72" s="623">
        <v>0</v>
      </c>
      <c r="L72" s="625">
        <v>30</v>
      </c>
      <c r="M72" s="720">
        <v>0</v>
      </c>
      <c r="N72" s="708">
        <f>((J72+L72)/7)*3</f>
        <v>19.8</v>
      </c>
      <c r="O72" s="734">
        <f>K72+M72</f>
        <v>0</v>
      </c>
      <c r="P72" s="725">
        <v>21.5</v>
      </c>
      <c r="Q72" s="739">
        <v>4</v>
      </c>
      <c r="R72" s="754">
        <f>P72</f>
        <v>21.5</v>
      </c>
      <c r="S72" s="755">
        <f>Q72</f>
        <v>4</v>
      </c>
      <c r="T72" s="747">
        <v>12.75</v>
      </c>
      <c r="U72" s="739">
        <v>2</v>
      </c>
      <c r="V72" s="754">
        <f>T72</f>
        <v>12.75</v>
      </c>
      <c r="W72" s="755">
        <f>U72</f>
        <v>2</v>
      </c>
      <c r="X72" s="775">
        <f>H72+N72+R72+V72</f>
        <v>78.725</v>
      </c>
      <c r="Y72" s="781">
        <f>X72/9</f>
        <v>8.747222222222222</v>
      </c>
      <c r="Z72" s="793">
        <f>I72+O72+S72+W72</f>
        <v>12</v>
      </c>
      <c r="AA72" s="787" t="s">
        <v>165</v>
      </c>
    </row>
    <row r="73" spans="1:27" ht="18">
      <c r="A73" s="620">
        <v>63</v>
      </c>
      <c r="B73" s="679" t="s">
        <v>662</v>
      </c>
      <c r="C73" s="615" t="s">
        <v>663</v>
      </c>
      <c r="D73" s="687">
        <v>27.75</v>
      </c>
      <c r="E73" s="617">
        <v>0</v>
      </c>
      <c r="F73" s="625">
        <v>5.25</v>
      </c>
      <c r="G73" s="699">
        <v>0</v>
      </c>
      <c r="H73" s="708">
        <f>((D73+F73)/6)*3</f>
        <v>16.5</v>
      </c>
      <c r="I73" s="709">
        <f>E73+G73</f>
        <v>0</v>
      </c>
      <c r="J73" s="687">
        <v>30</v>
      </c>
      <c r="K73" s="617">
        <v>6</v>
      </c>
      <c r="L73" s="622">
        <v>44.400000000000006</v>
      </c>
      <c r="M73" s="719">
        <v>8</v>
      </c>
      <c r="N73" s="706">
        <f>((J73+L73)/7)*3</f>
        <v>31.88571428571429</v>
      </c>
      <c r="O73" s="733">
        <f>K73+M73</f>
        <v>14</v>
      </c>
      <c r="P73" s="725">
        <v>20.9</v>
      </c>
      <c r="Q73" s="739">
        <v>4</v>
      </c>
      <c r="R73" s="754">
        <f>P73</f>
        <v>20.9</v>
      </c>
      <c r="S73" s="755">
        <f>Q73</f>
        <v>4</v>
      </c>
      <c r="T73" s="748">
        <v>9.25</v>
      </c>
      <c r="U73" s="740">
        <v>0</v>
      </c>
      <c r="V73" s="756">
        <f>T73</f>
        <v>9.25</v>
      </c>
      <c r="W73" s="757">
        <f>U73</f>
        <v>0</v>
      </c>
      <c r="X73" s="775">
        <f>H73+N73+R73+V73</f>
        <v>78.53571428571428</v>
      </c>
      <c r="Y73" s="781">
        <f>X73/9</f>
        <v>8.726190476190474</v>
      </c>
      <c r="Z73" s="793">
        <f>I73+O73+S73+W73</f>
        <v>18</v>
      </c>
      <c r="AA73" s="787" t="s">
        <v>165</v>
      </c>
    </row>
    <row r="74" spans="1:27" ht="18">
      <c r="A74" s="620">
        <v>64</v>
      </c>
      <c r="B74" s="680" t="s">
        <v>641</v>
      </c>
      <c r="C74" s="616" t="s">
        <v>399</v>
      </c>
      <c r="D74" s="688">
        <v>24.599999999999998</v>
      </c>
      <c r="E74" s="623">
        <v>0</v>
      </c>
      <c r="F74" s="625">
        <v>10.5</v>
      </c>
      <c r="G74" s="699">
        <v>0</v>
      </c>
      <c r="H74" s="708">
        <f>((D74+F74)/6)*3</f>
        <v>17.549999999999997</v>
      </c>
      <c r="I74" s="709">
        <f>E74+G74</f>
        <v>0</v>
      </c>
      <c r="J74" s="688">
        <v>22.2</v>
      </c>
      <c r="K74" s="623">
        <v>0</v>
      </c>
      <c r="L74" s="625">
        <v>23.200000000000003</v>
      </c>
      <c r="M74" s="720">
        <v>0</v>
      </c>
      <c r="N74" s="708">
        <f>((J74+L74)/7)*3</f>
        <v>19.45714285714286</v>
      </c>
      <c r="O74" s="734">
        <f>K74+M74</f>
        <v>0</v>
      </c>
      <c r="P74" s="727">
        <v>30</v>
      </c>
      <c r="Q74" s="741">
        <v>4</v>
      </c>
      <c r="R74" s="758">
        <f>P74</f>
        <v>30</v>
      </c>
      <c r="S74" s="759">
        <f>Q74</f>
        <v>4</v>
      </c>
      <c r="T74" s="747">
        <v>11.5</v>
      </c>
      <c r="U74" s="741">
        <v>2</v>
      </c>
      <c r="V74" s="758">
        <f>T74</f>
        <v>11.5</v>
      </c>
      <c r="W74" s="759">
        <f>U74</f>
        <v>2</v>
      </c>
      <c r="X74" s="775">
        <f>H74+N74+R74+V74</f>
        <v>78.50714285714285</v>
      </c>
      <c r="Y74" s="781">
        <f>X74/9</f>
        <v>8.723015873015873</v>
      </c>
      <c r="Z74" s="793">
        <f>I74+O74+S74+W74</f>
        <v>6</v>
      </c>
      <c r="AA74" s="787" t="s">
        <v>165</v>
      </c>
    </row>
    <row r="75" spans="1:27" ht="18">
      <c r="A75" s="620">
        <v>65</v>
      </c>
      <c r="B75" s="679" t="s">
        <v>573</v>
      </c>
      <c r="C75" s="615" t="s">
        <v>574</v>
      </c>
      <c r="D75" s="688">
        <v>29.25</v>
      </c>
      <c r="E75" s="623">
        <v>0</v>
      </c>
      <c r="F75" s="625">
        <v>16.200000000000003</v>
      </c>
      <c r="G75" s="699">
        <v>0</v>
      </c>
      <c r="H75" s="708">
        <f>((D75+F75)/6)*3</f>
        <v>22.725</v>
      </c>
      <c r="I75" s="709">
        <f>E75+G75</f>
        <v>0</v>
      </c>
      <c r="J75" s="687">
        <v>30</v>
      </c>
      <c r="K75" s="617">
        <v>6</v>
      </c>
      <c r="L75" s="625">
        <v>28.8</v>
      </c>
      <c r="M75" s="720">
        <v>0</v>
      </c>
      <c r="N75" s="708">
        <f>((J75+L75)/7)*3</f>
        <v>25.200000000000003</v>
      </c>
      <c r="O75" s="734">
        <f>K75+M75</f>
        <v>6</v>
      </c>
      <c r="P75" s="726">
        <v>18.8</v>
      </c>
      <c r="Q75" s="740">
        <v>0</v>
      </c>
      <c r="R75" s="756">
        <f>P75</f>
        <v>18.8</v>
      </c>
      <c r="S75" s="757">
        <f>Q75</f>
        <v>0</v>
      </c>
      <c r="T75" s="747">
        <v>10.5</v>
      </c>
      <c r="U75" s="739">
        <v>2</v>
      </c>
      <c r="V75" s="754">
        <f>T75</f>
        <v>10.5</v>
      </c>
      <c r="W75" s="755">
        <f>U75</f>
        <v>2</v>
      </c>
      <c r="X75" s="775">
        <f>H75+N75+R75+V75</f>
        <v>77.22500000000001</v>
      </c>
      <c r="Y75" s="781">
        <f>X75/9</f>
        <v>8.580555555555556</v>
      </c>
      <c r="Z75" s="793">
        <f>I75+O75+S75+W75</f>
        <v>8</v>
      </c>
      <c r="AA75" s="787" t="s">
        <v>165</v>
      </c>
    </row>
    <row r="76" spans="1:27" ht="18">
      <c r="A76" s="620">
        <v>66</v>
      </c>
      <c r="B76" s="679" t="s">
        <v>567</v>
      </c>
      <c r="C76" s="615" t="s">
        <v>568</v>
      </c>
      <c r="D76" s="688">
        <v>23.549999999999997</v>
      </c>
      <c r="E76" s="623">
        <v>0</v>
      </c>
      <c r="F76" s="625">
        <v>6.6</v>
      </c>
      <c r="G76" s="699">
        <v>0</v>
      </c>
      <c r="H76" s="708">
        <f>((D76+F76)/6)*3</f>
        <v>15.075</v>
      </c>
      <c r="I76" s="709">
        <f>E76+G76</f>
        <v>0</v>
      </c>
      <c r="J76" s="687">
        <v>39</v>
      </c>
      <c r="K76" s="617">
        <v>6</v>
      </c>
      <c r="L76" s="625">
        <v>25.2</v>
      </c>
      <c r="M76" s="720">
        <v>0</v>
      </c>
      <c r="N76" s="708">
        <f>((J76+L76)/7)*3</f>
        <v>27.51428571428572</v>
      </c>
      <c r="O76" s="734">
        <f>K76+M76</f>
        <v>6</v>
      </c>
      <c r="P76" s="725">
        <v>20</v>
      </c>
      <c r="Q76" s="739">
        <v>4</v>
      </c>
      <c r="R76" s="754">
        <f>P76</f>
        <v>20</v>
      </c>
      <c r="S76" s="755">
        <f>Q76</f>
        <v>4</v>
      </c>
      <c r="T76" s="747">
        <v>14</v>
      </c>
      <c r="U76" s="739">
        <v>2</v>
      </c>
      <c r="V76" s="754">
        <f>T76</f>
        <v>14</v>
      </c>
      <c r="W76" s="755">
        <f>U76</f>
        <v>2</v>
      </c>
      <c r="X76" s="775">
        <f>H76+N76+R76+V76</f>
        <v>76.58928571428572</v>
      </c>
      <c r="Y76" s="781">
        <f>X76/9</f>
        <v>8.509920634920636</v>
      </c>
      <c r="Z76" s="793">
        <f>I76+O76+S76+W76</f>
        <v>12</v>
      </c>
      <c r="AA76" s="787" t="s">
        <v>165</v>
      </c>
    </row>
    <row r="77" spans="1:27" ht="18">
      <c r="A77" s="620">
        <v>67</v>
      </c>
      <c r="B77" s="679" t="s">
        <v>619</v>
      </c>
      <c r="C77" s="615" t="s">
        <v>620</v>
      </c>
      <c r="D77" s="691">
        <v>31.650000000000002</v>
      </c>
      <c r="E77" s="617">
        <v>6</v>
      </c>
      <c r="F77" s="625">
        <v>21.599999999999998</v>
      </c>
      <c r="G77" s="699">
        <v>0</v>
      </c>
      <c r="H77" s="708">
        <f>((D77+F77)/6)*3</f>
        <v>26.625</v>
      </c>
      <c r="I77" s="709">
        <f>E77+G77</f>
        <v>6</v>
      </c>
      <c r="J77" s="688">
        <v>20.4</v>
      </c>
      <c r="K77" s="623">
        <v>0</v>
      </c>
      <c r="L77" s="622">
        <v>48.8</v>
      </c>
      <c r="M77" s="719">
        <v>8</v>
      </c>
      <c r="N77" s="708">
        <f>((J77+L77)/7)*3</f>
        <v>29.65714285714285</v>
      </c>
      <c r="O77" s="734">
        <f>K77+M77</f>
        <v>8</v>
      </c>
      <c r="P77" s="726">
        <v>12</v>
      </c>
      <c r="Q77" s="740">
        <v>0</v>
      </c>
      <c r="R77" s="756">
        <f>P77</f>
        <v>12</v>
      </c>
      <c r="S77" s="757">
        <f>Q77</f>
        <v>0</v>
      </c>
      <c r="T77" s="748">
        <v>7.5</v>
      </c>
      <c r="U77" s="740">
        <v>0</v>
      </c>
      <c r="V77" s="756">
        <f>T77</f>
        <v>7.5</v>
      </c>
      <c r="W77" s="757">
        <f>U77</f>
        <v>0</v>
      </c>
      <c r="X77" s="775">
        <f>H77+N77+R77+V77</f>
        <v>75.78214285714284</v>
      </c>
      <c r="Y77" s="781">
        <f>X77/9</f>
        <v>8.420238095238094</v>
      </c>
      <c r="Z77" s="793">
        <f>I77+O77+S77+W77</f>
        <v>14</v>
      </c>
      <c r="AA77" s="787" t="s">
        <v>165</v>
      </c>
    </row>
    <row r="78" spans="1:27" ht="18">
      <c r="A78" s="620">
        <v>68</v>
      </c>
      <c r="B78" s="679" t="s">
        <v>671</v>
      </c>
      <c r="C78" s="615" t="s">
        <v>672</v>
      </c>
      <c r="D78" s="688">
        <v>17.549999999999997</v>
      </c>
      <c r="E78" s="623">
        <v>0</v>
      </c>
      <c r="F78" s="625">
        <v>24.150000000000002</v>
      </c>
      <c r="G78" s="699">
        <v>0</v>
      </c>
      <c r="H78" s="708">
        <f>((D78+F78)/6)*3</f>
        <v>20.85</v>
      </c>
      <c r="I78" s="709">
        <f>E78+G78</f>
        <v>0</v>
      </c>
      <c r="J78" s="687">
        <v>33</v>
      </c>
      <c r="K78" s="617">
        <v>6</v>
      </c>
      <c r="L78" s="625">
        <v>24</v>
      </c>
      <c r="M78" s="720">
        <v>0</v>
      </c>
      <c r="N78" s="708">
        <f>((J78+L78)/7)*3</f>
        <v>24.428571428571427</v>
      </c>
      <c r="O78" s="734">
        <f>K78+M78</f>
        <v>6</v>
      </c>
      <c r="P78" s="726">
        <v>18</v>
      </c>
      <c r="Q78" s="740">
        <v>0</v>
      </c>
      <c r="R78" s="756">
        <f>P78</f>
        <v>18</v>
      </c>
      <c r="S78" s="757">
        <f>Q78</f>
        <v>0</v>
      </c>
      <c r="T78" s="747">
        <v>12.25</v>
      </c>
      <c r="U78" s="739">
        <v>2</v>
      </c>
      <c r="V78" s="754">
        <f>T78</f>
        <v>12.25</v>
      </c>
      <c r="W78" s="755">
        <f>U78</f>
        <v>2</v>
      </c>
      <c r="X78" s="775">
        <f>H78+N78+R78+V78</f>
        <v>75.52857142857142</v>
      </c>
      <c r="Y78" s="781">
        <f>X78/9</f>
        <v>8.392063492063492</v>
      </c>
      <c r="Z78" s="793">
        <f>I78+O78+S78+W78</f>
        <v>8</v>
      </c>
      <c r="AA78" s="787" t="s">
        <v>165</v>
      </c>
    </row>
    <row r="79" spans="1:27" ht="18">
      <c r="A79" s="620">
        <v>69</v>
      </c>
      <c r="B79" s="679" t="s">
        <v>677</v>
      </c>
      <c r="C79" s="615" t="s">
        <v>587</v>
      </c>
      <c r="D79" s="687">
        <v>34.349999999999994</v>
      </c>
      <c r="E79" s="617">
        <v>6</v>
      </c>
      <c r="F79" s="625">
        <v>27.450000000000003</v>
      </c>
      <c r="G79" s="699">
        <v>0</v>
      </c>
      <c r="H79" s="706">
        <f>((D79+F79)/6)*3</f>
        <v>30.9</v>
      </c>
      <c r="I79" s="707">
        <v>10</v>
      </c>
      <c r="J79" s="687">
        <v>30.900000000000002</v>
      </c>
      <c r="K79" s="617">
        <v>6</v>
      </c>
      <c r="L79" s="622">
        <v>50</v>
      </c>
      <c r="M79" s="719">
        <v>8</v>
      </c>
      <c r="N79" s="706">
        <f>((J79+L79)/7)*3</f>
        <v>34.67142857142858</v>
      </c>
      <c r="O79" s="733">
        <f>K79+M79</f>
        <v>14</v>
      </c>
      <c r="P79" s="726">
        <v>1</v>
      </c>
      <c r="Q79" s="740">
        <v>0</v>
      </c>
      <c r="R79" s="756">
        <f>P79</f>
        <v>1</v>
      </c>
      <c r="S79" s="757">
        <f>Q79</f>
        <v>0</v>
      </c>
      <c r="T79" s="748">
        <v>7.5</v>
      </c>
      <c r="U79" s="740">
        <v>0</v>
      </c>
      <c r="V79" s="756">
        <f>T79</f>
        <v>7.5</v>
      </c>
      <c r="W79" s="757">
        <f>U79</f>
        <v>0</v>
      </c>
      <c r="X79" s="775">
        <f>H79+N79+R79+V79</f>
        <v>74.07142857142858</v>
      </c>
      <c r="Y79" s="781">
        <f>X79/9</f>
        <v>8.230158730158731</v>
      </c>
      <c r="Z79" s="793">
        <f>I79+O79+S79+W79</f>
        <v>24</v>
      </c>
      <c r="AA79" s="787" t="s">
        <v>165</v>
      </c>
    </row>
    <row r="80" spans="1:27" ht="18">
      <c r="A80" s="620">
        <v>70</v>
      </c>
      <c r="B80" s="679" t="s">
        <v>649</v>
      </c>
      <c r="C80" s="615" t="s">
        <v>650</v>
      </c>
      <c r="D80" s="688">
        <v>24.299999999999997</v>
      </c>
      <c r="E80" s="623">
        <v>0</v>
      </c>
      <c r="F80" s="625">
        <v>10.35</v>
      </c>
      <c r="G80" s="699">
        <v>0</v>
      </c>
      <c r="H80" s="708">
        <f>((D80+F80)/6)*3</f>
        <v>17.325</v>
      </c>
      <c r="I80" s="709">
        <f>E80+G80</f>
        <v>0</v>
      </c>
      <c r="J80" s="688">
        <v>16.799999999999997</v>
      </c>
      <c r="K80" s="623">
        <v>0</v>
      </c>
      <c r="L80" s="622">
        <v>35.6</v>
      </c>
      <c r="M80" s="719">
        <v>0</v>
      </c>
      <c r="N80" s="706">
        <f>((J80+L80)/7)*3</f>
        <v>22.457142857142856</v>
      </c>
      <c r="O80" s="733">
        <f>K80+M80</f>
        <v>0</v>
      </c>
      <c r="P80" s="725">
        <v>22.1</v>
      </c>
      <c r="Q80" s="739">
        <v>4</v>
      </c>
      <c r="R80" s="754">
        <f>P80</f>
        <v>22.1</v>
      </c>
      <c r="S80" s="755">
        <f>Q80</f>
        <v>4</v>
      </c>
      <c r="T80" s="747">
        <v>11</v>
      </c>
      <c r="U80" s="739">
        <v>2</v>
      </c>
      <c r="V80" s="754">
        <f>T80</f>
        <v>11</v>
      </c>
      <c r="W80" s="755">
        <f>U80</f>
        <v>2</v>
      </c>
      <c r="X80" s="775">
        <f>H80+N80+R80+V80</f>
        <v>72.88214285714287</v>
      </c>
      <c r="Y80" s="781">
        <f>X80/9</f>
        <v>8.098015873015875</v>
      </c>
      <c r="Z80" s="793">
        <f>I80+O80+S80+W80</f>
        <v>6</v>
      </c>
      <c r="AA80" s="787" t="s">
        <v>165</v>
      </c>
    </row>
    <row r="81" spans="1:27" ht="18">
      <c r="A81" s="620">
        <v>71</v>
      </c>
      <c r="B81" s="679" t="s">
        <v>678</v>
      </c>
      <c r="C81" s="615" t="s">
        <v>679</v>
      </c>
      <c r="D81" s="688">
        <v>24.150000000000002</v>
      </c>
      <c r="E81" s="623">
        <v>0</v>
      </c>
      <c r="F81" s="625">
        <v>19.8</v>
      </c>
      <c r="G81" s="699">
        <v>0</v>
      </c>
      <c r="H81" s="708">
        <f>((D81+F81)/6)*3</f>
        <v>21.975</v>
      </c>
      <c r="I81" s="709">
        <f>E81+G81</f>
        <v>0</v>
      </c>
      <c r="J81" s="688">
        <v>19.8</v>
      </c>
      <c r="K81" s="623">
        <v>0</v>
      </c>
      <c r="L81" s="625">
        <v>32.4</v>
      </c>
      <c r="M81" s="720">
        <v>0</v>
      </c>
      <c r="N81" s="708">
        <f>((J81+L81)/7)*3</f>
        <v>22.371428571428574</v>
      </c>
      <c r="O81" s="734">
        <f>K81+M81</f>
        <v>0</v>
      </c>
      <c r="P81" s="725">
        <v>20</v>
      </c>
      <c r="Q81" s="739">
        <v>4</v>
      </c>
      <c r="R81" s="754">
        <f>P81</f>
        <v>20</v>
      </c>
      <c r="S81" s="755">
        <f>Q81</f>
        <v>4</v>
      </c>
      <c r="T81" s="748">
        <v>8.25</v>
      </c>
      <c r="U81" s="740">
        <v>0</v>
      </c>
      <c r="V81" s="756">
        <f>T81</f>
        <v>8.25</v>
      </c>
      <c r="W81" s="757">
        <f>U81</f>
        <v>0</v>
      </c>
      <c r="X81" s="775">
        <f>H81+N81+R81+V81</f>
        <v>72.59642857142858</v>
      </c>
      <c r="Y81" s="781">
        <f>X81/9</f>
        <v>8.066269841269841</v>
      </c>
      <c r="Z81" s="793">
        <f>I81+O81+S81+W81</f>
        <v>4</v>
      </c>
      <c r="AA81" s="787" t="s">
        <v>165</v>
      </c>
    </row>
    <row r="82" spans="1:27" ht="18">
      <c r="A82" s="620">
        <v>72</v>
      </c>
      <c r="B82" s="679" t="s">
        <v>582</v>
      </c>
      <c r="C82" s="615" t="s">
        <v>583</v>
      </c>
      <c r="D82" s="688">
        <v>25.799999999999997</v>
      </c>
      <c r="E82" s="623">
        <v>0</v>
      </c>
      <c r="F82" s="625">
        <v>16.65</v>
      </c>
      <c r="G82" s="699">
        <v>0</v>
      </c>
      <c r="H82" s="708">
        <f>((D82+F82)/6)*3</f>
        <v>21.224999999999998</v>
      </c>
      <c r="I82" s="709">
        <f>E82+G82</f>
        <v>0</v>
      </c>
      <c r="J82" s="688">
        <v>19.799999999999997</v>
      </c>
      <c r="K82" s="623">
        <v>0</v>
      </c>
      <c r="L82" s="625">
        <v>25.6</v>
      </c>
      <c r="M82" s="720">
        <v>0</v>
      </c>
      <c r="N82" s="708">
        <f>((J82+L82)/7)*3</f>
        <v>19.457142857142856</v>
      </c>
      <c r="O82" s="734">
        <f>K82+M82</f>
        <v>0</v>
      </c>
      <c r="P82" s="725">
        <v>20.3</v>
      </c>
      <c r="Q82" s="739">
        <v>4</v>
      </c>
      <c r="R82" s="754">
        <f>P82</f>
        <v>20.3</v>
      </c>
      <c r="S82" s="755">
        <f>Q82</f>
        <v>4</v>
      </c>
      <c r="T82" s="747">
        <v>11.5</v>
      </c>
      <c r="U82" s="739">
        <v>2</v>
      </c>
      <c r="V82" s="754">
        <f>T82</f>
        <v>11.5</v>
      </c>
      <c r="W82" s="755">
        <f>U82</f>
        <v>2</v>
      </c>
      <c r="X82" s="775">
        <f>H82+N82+R82+V82</f>
        <v>72.48214285714285</v>
      </c>
      <c r="Y82" s="781">
        <f>X82/9</f>
        <v>8.053571428571427</v>
      </c>
      <c r="Z82" s="793">
        <f>I82+O82+S82+W82</f>
        <v>6</v>
      </c>
      <c r="AA82" s="787" t="s">
        <v>165</v>
      </c>
    </row>
    <row r="83" spans="1:27" ht="18">
      <c r="A83" s="620">
        <v>73</v>
      </c>
      <c r="B83" s="680" t="s">
        <v>576</v>
      </c>
      <c r="C83" s="616" t="s">
        <v>577</v>
      </c>
      <c r="D83" s="688">
        <v>17.1</v>
      </c>
      <c r="E83" s="623">
        <v>0</v>
      </c>
      <c r="F83" s="625">
        <v>13.799999999999999</v>
      </c>
      <c r="G83" s="699">
        <v>0</v>
      </c>
      <c r="H83" s="708">
        <f>((D83+F83)/6)*3</f>
        <v>15.45</v>
      </c>
      <c r="I83" s="709">
        <f>E83+G83</f>
        <v>0</v>
      </c>
      <c r="J83" s="688">
        <v>21.6</v>
      </c>
      <c r="K83" s="623">
        <v>0</v>
      </c>
      <c r="L83" s="622">
        <v>44</v>
      </c>
      <c r="M83" s="719">
        <v>6</v>
      </c>
      <c r="N83" s="708">
        <f>((J83+L83)/7)*3</f>
        <v>28.11428571428571</v>
      </c>
      <c r="O83" s="734">
        <f>K83+M83</f>
        <v>6</v>
      </c>
      <c r="P83" s="727">
        <v>26.5</v>
      </c>
      <c r="Q83" s="741">
        <v>4</v>
      </c>
      <c r="R83" s="758">
        <f>P83</f>
        <v>26.5</v>
      </c>
      <c r="S83" s="759">
        <f>Q83</f>
        <v>4</v>
      </c>
      <c r="T83" s="748">
        <v>1.75</v>
      </c>
      <c r="U83" s="740">
        <v>0</v>
      </c>
      <c r="V83" s="756">
        <f>T83</f>
        <v>1.75</v>
      </c>
      <c r="W83" s="757">
        <f>U83</f>
        <v>0</v>
      </c>
      <c r="X83" s="775">
        <f>H83+N83+R83+V83</f>
        <v>71.81428571428572</v>
      </c>
      <c r="Y83" s="781">
        <f>X83/9</f>
        <v>7.979365079365079</v>
      </c>
      <c r="Z83" s="793">
        <f>I83+O83+S83+W83</f>
        <v>10</v>
      </c>
      <c r="AA83" s="787" t="s">
        <v>165</v>
      </c>
    </row>
    <row r="84" spans="1:27" ht="18">
      <c r="A84" s="620">
        <v>74</v>
      </c>
      <c r="B84" s="680" t="s">
        <v>556</v>
      </c>
      <c r="C84" s="616" t="s">
        <v>557</v>
      </c>
      <c r="D84" s="688">
        <v>19.8</v>
      </c>
      <c r="E84" s="623">
        <v>0</v>
      </c>
      <c r="F84" s="625">
        <v>24.599999999999998</v>
      </c>
      <c r="G84" s="699">
        <v>0</v>
      </c>
      <c r="H84" s="708">
        <f>((D84+F84)/6)*3</f>
        <v>22.2</v>
      </c>
      <c r="I84" s="709">
        <f>E84+G84</f>
        <v>0</v>
      </c>
      <c r="J84" s="687">
        <v>30</v>
      </c>
      <c r="K84" s="617">
        <v>6</v>
      </c>
      <c r="L84" s="625">
        <v>25.6</v>
      </c>
      <c r="M84" s="720">
        <v>0</v>
      </c>
      <c r="N84" s="708">
        <f>((J84+L84)/7)*3</f>
        <v>23.82857142857143</v>
      </c>
      <c r="O84" s="734">
        <f>K84+M84</f>
        <v>6</v>
      </c>
      <c r="P84" s="727">
        <v>20</v>
      </c>
      <c r="Q84" s="741">
        <v>4</v>
      </c>
      <c r="R84" s="758">
        <f>P84</f>
        <v>20</v>
      </c>
      <c r="S84" s="759">
        <f>Q84</f>
        <v>4</v>
      </c>
      <c r="T84" s="748">
        <v>4.5</v>
      </c>
      <c r="U84" s="740">
        <v>0</v>
      </c>
      <c r="V84" s="756">
        <f>T84</f>
        <v>4.5</v>
      </c>
      <c r="W84" s="757">
        <f>U84</f>
        <v>0</v>
      </c>
      <c r="X84" s="775">
        <f>H84+N84+R84+V84</f>
        <v>70.52857142857142</v>
      </c>
      <c r="Y84" s="781">
        <f>X84/9</f>
        <v>7.836507936507936</v>
      </c>
      <c r="Z84" s="793">
        <f>I84+O84+S84+W84</f>
        <v>10</v>
      </c>
      <c r="AA84" s="787" t="s">
        <v>165</v>
      </c>
    </row>
    <row r="85" spans="1:27" ht="18">
      <c r="A85" s="620">
        <v>75</v>
      </c>
      <c r="B85" s="684" t="s">
        <v>658</v>
      </c>
      <c r="C85" s="619" t="s">
        <v>659</v>
      </c>
      <c r="D85" s="688">
        <v>13.799999999999999</v>
      </c>
      <c r="E85" s="623">
        <v>0</v>
      </c>
      <c r="F85" s="625">
        <v>12.150000000000002</v>
      </c>
      <c r="G85" s="699">
        <v>0</v>
      </c>
      <c r="H85" s="708">
        <f>((D85+F85)/6)*3</f>
        <v>12.975000000000001</v>
      </c>
      <c r="I85" s="709">
        <f>E85+G85</f>
        <v>0</v>
      </c>
      <c r="J85" s="688">
        <v>17.7</v>
      </c>
      <c r="K85" s="623">
        <v>0</v>
      </c>
      <c r="L85" s="625">
        <v>30.799999999999997</v>
      </c>
      <c r="M85" s="720">
        <v>0</v>
      </c>
      <c r="N85" s="708">
        <f>((J85+L85)/7)*3</f>
        <v>20.785714285714285</v>
      </c>
      <c r="O85" s="734">
        <f>K85+M85</f>
        <v>0</v>
      </c>
      <c r="P85" s="725">
        <v>21.5</v>
      </c>
      <c r="Q85" s="739">
        <v>4</v>
      </c>
      <c r="R85" s="754">
        <f>P85</f>
        <v>21.5</v>
      </c>
      <c r="S85" s="755">
        <f>Q85</f>
        <v>4</v>
      </c>
      <c r="T85" s="747">
        <v>13.5</v>
      </c>
      <c r="U85" s="739">
        <v>2</v>
      </c>
      <c r="V85" s="754">
        <f>T85</f>
        <v>13.5</v>
      </c>
      <c r="W85" s="755">
        <f>U85</f>
        <v>2</v>
      </c>
      <c r="X85" s="775">
        <f>H85+N85+R85+V85</f>
        <v>68.76071428571429</v>
      </c>
      <c r="Y85" s="781">
        <f>X85/9</f>
        <v>7.640079365079365</v>
      </c>
      <c r="Z85" s="793">
        <f>I85+O85+S85+W85</f>
        <v>6</v>
      </c>
      <c r="AA85" s="787" t="s">
        <v>165</v>
      </c>
    </row>
    <row r="86" spans="1:27" ht="18">
      <c r="A86" s="620">
        <v>76</v>
      </c>
      <c r="B86" s="679" t="s">
        <v>660</v>
      </c>
      <c r="C86" s="615" t="s">
        <v>661</v>
      </c>
      <c r="D86" s="687">
        <v>36.45</v>
      </c>
      <c r="E86" s="617">
        <v>6</v>
      </c>
      <c r="F86" s="625">
        <v>17.4</v>
      </c>
      <c r="G86" s="699">
        <v>0</v>
      </c>
      <c r="H86" s="708">
        <f>((D86+F86)/6)*3</f>
        <v>26.924999999999997</v>
      </c>
      <c r="I86" s="709">
        <f>E86+G86</f>
        <v>6</v>
      </c>
      <c r="J86" s="688">
        <v>2.4000000000000004</v>
      </c>
      <c r="K86" s="623">
        <v>0</v>
      </c>
      <c r="L86" s="625">
        <v>30</v>
      </c>
      <c r="M86" s="720">
        <v>0</v>
      </c>
      <c r="N86" s="708">
        <f>((J86+L86)/7)*3</f>
        <v>13.885714285714284</v>
      </c>
      <c r="O86" s="734">
        <f>K86+M86</f>
        <v>0</v>
      </c>
      <c r="P86" s="725">
        <v>21.8</v>
      </c>
      <c r="Q86" s="739">
        <v>4</v>
      </c>
      <c r="R86" s="754">
        <f>P86</f>
        <v>21.8</v>
      </c>
      <c r="S86" s="755">
        <f>Q86</f>
        <v>4</v>
      </c>
      <c r="T86" s="748">
        <v>5.75</v>
      </c>
      <c r="U86" s="740">
        <v>0</v>
      </c>
      <c r="V86" s="756">
        <f>T86</f>
        <v>5.75</v>
      </c>
      <c r="W86" s="757">
        <f>U86</f>
        <v>0</v>
      </c>
      <c r="X86" s="775">
        <f>H86+N86+R86+V86</f>
        <v>68.36071428571428</v>
      </c>
      <c r="Y86" s="781">
        <f>X86/9</f>
        <v>7.59563492063492</v>
      </c>
      <c r="Z86" s="793">
        <f>I86+O86+S86+W86</f>
        <v>10</v>
      </c>
      <c r="AA86" s="787" t="s">
        <v>165</v>
      </c>
    </row>
    <row r="87" spans="1:27" ht="18">
      <c r="A87" s="620">
        <v>77</v>
      </c>
      <c r="B87" s="679" t="s">
        <v>548</v>
      </c>
      <c r="C87" s="615" t="s">
        <v>606</v>
      </c>
      <c r="D87" s="688">
        <v>23.700000000000003</v>
      </c>
      <c r="E87" s="623">
        <v>0</v>
      </c>
      <c r="F87" s="625">
        <v>16.200000000000003</v>
      </c>
      <c r="G87" s="699">
        <v>0</v>
      </c>
      <c r="H87" s="708">
        <f>((D87+F87)/6)*3</f>
        <v>19.950000000000003</v>
      </c>
      <c r="I87" s="709">
        <f>E87+G87</f>
        <v>0</v>
      </c>
      <c r="J87" s="688">
        <v>19.200000000000003</v>
      </c>
      <c r="K87" s="623">
        <v>0</v>
      </c>
      <c r="L87" s="625">
        <v>28</v>
      </c>
      <c r="M87" s="720">
        <v>0</v>
      </c>
      <c r="N87" s="708">
        <f>((J87+L87)/7)*3</f>
        <v>20.228571428571428</v>
      </c>
      <c r="O87" s="734">
        <f>K87+M87</f>
        <v>0</v>
      </c>
      <c r="P87" s="726">
        <v>19.1</v>
      </c>
      <c r="Q87" s="740">
        <v>0</v>
      </c>
      <c r="R87" s="756">
        <f>P87</f>
        <v>19.1</v>
      </c>
      <c r="S87" s="757">
        <f>Q87</f>
        <v>0</v>
      </c>
      <c r="T87" s="748">
        <v>8.5</v>
      </c>
      <c r="U87" s="740">
        <v>0</v>
      </c>
      <c r="V87" s="756">
        <f>T87</f>
        <v>8.5</v>
      </c>
      <c r="W87" s="757">
        <f>U87</f>
        <v>0</v>
      </c>
      <c r="X87" s="775">
        <f>H87+N87+R87+V87</f>
        <v>67.77857142857144</v>
      </c>
      <c r="Y87" s="781">
        <f>X87/9</f>
        <v>7.530952380952382</v>
      </c>
      <c r="Z87" s="793">
        <f>I87+O87+S87+W87</f>
        <v>0</v>
      </c>
      <c r="AA87" s="787" t="s">
        <v>165</v>
      </c>
    </row>
    <row r="88" spans="1:27" ht="18">
      <c r="A88" s="620">
        <v>78</v>
      </c>
      <c r="B88" s="680" t="s">
        <v>581</v>
      </c>
      <c r="C88" s="616" t="s">
        <v>569</v>
      </c>
      <c r="D88" s="688">
        <v>25.049999999999997</v>
      </c>
      <c r="E88" s="623">
        <v>0</v>
      </c>
      <c r="F88" s="625">
        <v>9</v>
      </c>
      <c r="G88" s="699">
        <v>0</v>
      </c>
      <c r="H88" s="708">
        <f>((D88+F88)/6)*3</f>
        <v>17.025</v>
      </c>
      <c r="I88" s="709">
        <f>E88+G88</f>
        <v>0</v>
      </c>
      <c r="J88" s="688">
        <v>12.600000000000001</v>
      </c>
      <c r="K88" s="623">
        <v>0</v>
      </c>
      <c r="L88" s="625">
        <v>26.799999999999997</v>
      </c>
      <c r="M88" s="720">
        <v>0</v>
      </c>
      <c r="N88" s="708">
        <f>((J88+L88)/7)*3</f>
        <v>16.885714285714286</v>
      </c>
      <c r="O88" s="734">
        <f>K88+M88</f>
        <v>0</v>
      </c>
      <c r="P88" s="726">
        <v>18.2</v>
      </c>
      <c r="Q88" s="740">
        <v>0</v>
      </c>
      <c r="R88" s="756">
        <f>P88</f>
        <v>18.2</v>
      </c>
      <c r="S88" s="757">
        <f>Q88</f>
        <v>0</v>
      </c>
      <c r="T88" s="747">
        <v>15</v>
      </c>
      <c r="U88" s="739">
        <v>2</v>
      </c>
      <c r="V88" s="754">
        <f>T88</f>
        <v>15</v>
      </c>
      <c r="W88" s="755">
        <f>U88</f>
        <v>2</v>
      </c>
      <c r="X88" s="775">
        <f>H88+N88+R88+V88</f>
        <v>67.11071428571428</v>
      </c>
      <c r="Y88" s="781">
        <f>X88/9</f>
        <v>7.4567460317460315</v>
      </c>
      <c r="Z88" s="793">
        <f>I88+O88+S88+W88</f>
        <v>2</v>
      </c>
      <c r="AA88" s="787" t="s">
        <v>165</v>
      </c>
    </row>
    <row r="89" spans="1:27" ht="18">
      <c r="A89" s="620">
        <v>79</v>
      </c>
      <c r="B89" s="679" t="s">
        <v>593</v>
      </c>
      <c r="C89" s="615" t="s">
        <v>10</v>
      </c>
      <c r="D89" s="688">
        <v>24.450000000000003</v>
      </c>
      <c r="E89" s="623">
        <v>0</v>
      </c>
      <c r="F89" s="625">
        <v>23.099999999999998</v>
      </c>
      <c r="G89" s="699">
        <v>0</v>
      </c>
      <c r="H89" s="708">
        <f>((D89+F89)/6)*3</f>
        <v>23.775</v>
      </c>
      <c r="I89" s="709">
        <f>E89+G89</f>
        <v>0</v>
      </c>
      <c r="J89" s="688">
        <v>17.1</v>
      </c>
      <c r="K89" s="623">
        <v>0</v>
      </c>
      <c r="L89" s="625">
        <v>14.8</v>
      </c>
      <c r="M89" s="720">
        <v>0</v>
      </c>
      <c r="N89" s="708">
        <f>((J89+L89)/7)*3</f>
        <v>13.671428571428574</v>
      </c>
      <c r="O89" s="734">
        <f>K89+M89</f>
        <v>0</v>
      </c>
      <c r="P89" s="725">
        <v>20</v>
      </c>
      <c r="Q89" s="739">
        <v>4</v>
      </c>
      <c r="R89" s="754">
        <f>P89</f>
        <v>20</v>
      </c>
      <c r="S89" s="755">
        <f>Q89</f>
        <v>4</v>
      </c>
      <c r="T89" s="748">
        <v>9.5</v>
      </c>
      <c r="U89" s="740">
        <v>0</v>
      </c>
      <c r="V89" s="756">
        <f>T89</f>
        <v>9.5</v>
      </c>
      <c r="W89" s="757">
        <f>U89</f>
        <v>0</v>
      </c>
      <c r="X89" s="775">
        <f>H89+N89+R89+V89</f>
        <v>66.94642857142857</v>
      </c>
      <c r="Y89" s="781">
        <f>X89/9</f>
        <v>7.438492063492063</v>
      </c>
      <c r="Z89" s="793">
        <f>I89+O89+S89+W89</f>
        <v>4</v>
      </c>
      <c r="AA89" s="787" t="s">
        <v>165</v>
      </c>
    </row>
    <row r="90" spans="1:27" ht="18">
      <c r="A90" s="620">
        <v>80</v>
      </c>
      <c r="B90" s="679" t="s">
        <v>608</v>
      </c>
      <c r="C90" s="615" t="s">
        <v>123</v>
      </c>
      <c r="D90" s="687">
        <v>31.650000000000002</v>
      </c>
      <c r="E90" s="617">
        <v>6</v>
      </c>
      <c r="F90" s="625">
        <v>11.999999999999998</v>
      </c>
      <c r="G90" s="699">
        <v>0</v>
      </c>
      <c r="H90" s="708">
        <f>((D90+F90)/6)*3</f>
        <v>21.825</v>
      </c>
      <c r="I90" s="709">
        <f>E90+G90</f>
        <v>6</v>
      </c>
      <c r="J90" s="688">
        <v>6</v>
      </c>
      <c r="K90" s="623">
        <v>0</v>
      </c>
      <c r="L90" s="625">
        <v>29.200000000000003</v>
      </c>
      <c r="M90" s="720">
        <v>0</v>
      </c>
      <c r="N90" s="708">
        <f>((J90+L90)/7)*3</f>
        <v>15.085714285714289</v>
      </c>
      <c r="O90" s="734">
        <f>K90+M90</f>
        <v>0</v>
      </c>
      <c r="P90" s="725">
        <v>24</v>
      </c>
      <c r="Q90" s="739">
        <v>4</v>
      </c>
      <c r="R90" s="754">
        <f>P90</f>
        <v>24</v>
      </c>
      <c r="S90" s="755">
        <f>Q90</f>
        <v>4</v>
      </c>
      <c r="T90" s="748">
        <v>5</v>
      </c>
      <c r="U90" s="740">
        <v>0</v>
      </c>
      <c r="V90" s="756">
        <f>T90</f>
        <v>5</v>
      </c>
      <c r="W90" s="757">
        <f>U90</f>
        <v>0</v>
      </c>
      <c r="X90" s="775">
        <f>H90+N90+R90+V90</f>
        <v>65.91071428571429</v>
      </c>
      <c r="Y90" s="781">
        <f>X90/9</f>
        <v>7.3234126984126995</v>
      </c>
      <c r="Z90" s="793">
        <f>I90+O90+S90+W90</f>
        <v>10</v>
      </c>
      <c r="AA90" s="787" t="s">
        <v>165</v>
      </c>
    </row>
    <row r="91" spans="1:27" ht="18">
      <c r="A91" s="620">
        <v>81</v>
      </c>
      <c r="B91" s="679" t="s">
        <v>586</v>
      </c>
      <c r="C91" s="615" t="s">
        <v>587</v>
      </c>
      <c r="D91" s="688">
        <v>17.400000000000002</v>
      </c>
      <c r="E91" s="623">
        <v>0</v>
      </c>
      <c r="F91" s="625">
        <v>7.5</v>
      </c>
      <c r="G91" s="699">
        <v>0</v>
      </c>
      <c r="H91" s="708">
        <f>((D91+F91)/6)*3</f>
        <v>12.450000000000001</v>
      </c>
      <c r="I91" s="709">
        <f>E91+G91</f>
        <v>0</v>
      </c>
      <c r="J91" s="688">
        <v>26.400000000000002</v>
      </c>
      <c r="K91" s="623">
        <v>0</v>
      </c>
      <c r="L91" s="625">
        <v>25.6</v>
      </c>
      <c r="M91" s="720">
        <v>0</v>
      </c>
      <c r="N91" s="708">
        <f>((J91+L91)/7)*3</f>
        <v>22.285714285714285</v>
      </c>
      <c r="O91" s="734">
        <f>K91+M91</f>
        <v>0</v>
      </c>
      <c r="P91" s="725">
        <v>20</v>
      </c>
      <c r="Q91" s="739">
        <v>4</v>
      </c>
      <c r="R91" s="754">
        <f>P91</f>
        <v>20</v>
      </c>
      <c r="S91" s="755">
        <f>Q91</f>
        <v>4</v>
      </c>
      <c r="T91" s="747">
        <v>11</v>
      </c>
      <c r="U91" s="739">
        <v>2</v>
      </c>
      <c r="V91" s="754">
        <f>T91</f>
        <v>11</v>
      </c>
      <c r="W91" s="755">
        <f>U91</f>
        <v>2</v>
      </c>
      <c r="X91" s="775">
        <f>H91+N91+R91+V91</f>
        <v>65.7357142857143</v>
      </c>
      <c r="Y91" s="781">
        <f>X91/9</f>
        <v>7.303968253968255</v>
      </c>
      <c r="Z91" s="793">
        <f>I91+O91+S91+W91</f>
        <v>6</v>
      </c>
      <c r="AA91" s="787" t="s">
        <v>165</v>
      </c>
    </row>
    <row r="92" spans="1:27" ht="18">
      <c r="A92" s="620">
        <v>82</v>
      </c>
      <c r="B92" s="679" t="s">
        <v>554</v>
      </c>
      <c r="C92" s="615" t="s">
        <v>555</v>
      </c>
      <c r="D92" s="688">
        <v>21.15</v>
      </c>
      <c r="E92" s="623">
        <v>0</v>
      </c>
      <c r="F92" s="625">
        <v>26.099999999999998</v>
      </c>
      <c r="G92" s="699">
        <v>0</v>
      </c>
      <c r="H92" s="708">
        <f>((D92+F92)/6)*3</f>
        <v>23.625</v>
      </c>
      <c r="I92" s="709">
        <f>E92+G92</f>
        <v>0</v>
      </c>
      <c r="J92" s="687">
        <v>30</v>
      </c>
      <c r="K92" s="617">
        <v>6</v>
      </c>
      <c r="L92" s="625">
        <v>23.200000000000003</v>
      </c>
      <c r="M92" s="720">
        <v>0</v>
      </c>
      <c r="N92" s="708">
        <f>((J92+L92)/7)*3</f>
        <v>22.8</v>
      </c>
      <c r="O92" s="734">
        <f>K92+M92</f>
        <v>6</v>
      </c>
      <c r="P92" s="726">
        <v>7.9</v>
      </c>
      <c r="Q92" s="740">
        <v>0</v>
      </c>
      <c r="R92" s="756">
        <f>P92</f>
        <v>7.9</v>
      </c>
      <c r="S92" s="757">
        <f>Q92</f>
        <v>0</v>
      </c>
      <c r="T92" s="747">
        <v>10</v>
      </c>
      <c r="U92" s="739">
        <v>2</v>
      </c>
      <c r="V92" s="754">
        <f>T92</f>
        <v>10</v>
      </c>
      <c r="W92" s="755">
        <f>U92</f>
        <v>2</v>
      </c>
      <c r="X92" s="775">
        <f>H92+N92+R92+V92</f>
        <v>64.32499999999999</v>
      </c>
      <c r="Y92" s="781">
        <f>X92/9</f>
        <v>7.147222222222221</v>
      </c>
      <c r="Z92" s="793">
        <f>I92+O92+S92+W92</f>
        <v>8</v>
      </c>
      <c r="AA92" s="787" t="s">
        <v>165</v>
      </c>
    </row>
    <row r="93" spans="1:27" ht="18">
      <c r="A93" s="620">
        <v>83</v>
      </c>
      <c r="B93" s="679" t="s">
        <v>560</v>
      </c>
      <c r="C93" s="615" t="s">
        <v>561</v>
      </c>
      <c r="D93" s="688">
        <v>18.150000000000002</v>
      </c>
      <c r="E93" s="623">
        <v>0</v>
      </c>
      <c r="F93" s="625">
        <v>7.3500000000000005</v>
      </c>
      <c r="G93" s="699">
        <v>0</v>
      </c>
      <c r="H93" s="708">
        <f>((D93+F93)/6)*3</f>
        <v>12.750000000000004</v>
      </c>
      <c r="I93" s="709">
        <f>E93+G93</f>
        <v>0</v>
      </c>
      <c r="J93" s="688">
        <v>17.7</v>
      </c>
      <c r="K93" s="623">
        <v>0</v>
      </c>
      <c r="L93" s="625">
        <v>24</v>
      </c>
      <c r="M93" s="720">
        <v>0</v>
      </c>
      <c r="N93" s="708">
        <f>((J93+L93)/7)*3</f>
        <v>17.871428571428574</v>
      </c>
      <c r="O93" s="734">
        <f>K93+M93</f>
        <v>0</v>
      </c>
      <c r="P93" s="725">
        <v>20</v>
      </c>
      <c r="Q93" s="739">
        <v>4</v>
      </c>
      <c r="R93" s="754">
        <f>P93</f>
        <v>20</v>
      </c>
      <c r="S93" s="755">
        <f>Q93</f>
        <v>4</v>
      </c>
      <c r="T93" s="747">
        <v>12.5</v>
      </c>
      <c r="U93" s="739">
        <v>2</v>
      </c>
      <c r="V93" s="754">
        <f>T93</f>
        <v>12.5</v>
      </c>
      <c r="W93" s="755">
        <f>U93</f>
        <v>2</v>
      </c>
      <c r="X93" s="775">
        <f>H93+N93+R93+V93</f>
        <v>63.12142857142858</v>
      </c>
      <c r="Y93" s="781">
        <f>X93/9</f>
        <v>7.013492063492064</v>
      </c>
      <c r="Z93" s="793">
        <f>I93+O93+S93+W93</f>
        <v>6</v>
      </c>
      <c r="AA93" s="787" t="s">
        <v>165</v>
      </c>
    </row>
    <row r="94" spans="1:27" ht="18">
      <c r="A94" s="620">
        <v>84</v>
      </c>
      <c r="B94" s="679" t="s">
        <v>664</v>
      </c>
      <c r="C94" s="615" t="s">
        <v>127</v>
      </c>
      <c r="D94" s="688">
        <v>19.950000000000003</v>
      </c>
      <c r="E94" s="623">
        <v>0</v>
      </c>
      <c r="F94" s="625">
        <v>8.399999999999999</v>
      </c>
      <c r="G94" s="699">
        <v>0</v>
      </c>
      <c r="H94" s="708">
        <f>((D94+F94)/6)*3</f>
        <v>14.175</v>
      </c>
      <c r="I94" s="709">
        <f>E94+G94</f>
        <v>0</v>
      </c>
      <c r="J94" s="688">
        <v>13.2</v>
      </c>
      <c r="K94" s="623">
        <v>0</v>
      </c>
      <c r="L94" s="625">
        <v>27.6</v>
      </c>
      <c r="M94" s="720">
        <v>0</v>
      </c>
      <c r="N94" s="708">
        <f>((J94+L94)/7)*3</f>
        <v>17.485714285714284</v>
      </c>
      <c r="O94" s="734">
        <f>K94+M94</f>
        <v>0</v>
      </c>
      <c r="P94" s="725">
        <v>21.5</v>
      </c>
      <c r="Q94" s="739">
        <v>4</v>
      </c>
      <c r="R94" s="754">
        <f>P94</f>
        <v>21.5</v>
      </c>
      <c r="S94" s="755">
        <f>Q94</f>
        <v>4</v>
      </c>
      <c r="T94" s="748">
        <v>8.5</v>
      </c>
      <c r="U94" s="740">
        <v>0</v>
      </c>
      <c r="V94" s="756">
        <f>T94</f>
        <v>8.5</v>
      </c>
      <c r="W94" s="757">
        <f>U94</f>
        <v>0</v>
      </c>
      <c r="X94" s="775">
        <f>H94+N94+R94+V94</f>
        <v>61.660714285714285</v>
      </c>
      <c r="Y94" s="781">
        <f>X94/9</f>
        <v>6.851190476190476</v>
      </c>
      <c r="Z94" s="793">
        <f>I94+O94+S94+W94</f>
        <v>4</v>
      </c>
      <c r="AA94" s="787" t="s">
        <v>165</v>
      </c>
    </row>
    <row r="95" spans="1:27" ht="18">
      <c r="A95" s="620">
        <v>85</v>
      </c>
      <c r="B95" s="679" t="s">
        <v>623</v>
      </c>
      <c r="C95" s="615" t="s">
        <v>379</v>
      </c>
      <c r="D95" s="687">
        <v>30.450000000000003</v>
      </c>
      <c r="E95" s="617">
        <v>6</v>
      </c>
      <c r="F95" s="625">
        <v>17.700000000000003</v>
      </c>
      <c r="G95" s="699">
        <v>0</v>
      </c>
      <c r="H95" s="708">
        <f>((D95+F95)/6)*3</f>
        <v>24.075000000000003</v>
      </c>
      <c r="I95" s="709">
        <f>E95+G95</f>
        <v>6</v>
      </c>
      <c r="J95" s="688">
        <v>18.9</v>
      </c>
      <c r="K95" s="623">
        <v>0</v>
      </c>
      <c r="L95" s="625">
        <v>19.6</v>
      </c>
      <c r="M95" s="720">
        <v>0</v>
      </c>
      <c r="N95" s="708">
        <f>((J95+L95)/7)*3</f>
        <v>16.5</v>
      </c>
      <c r="O95" s="734">
        <f>K95+M95</f>
        <v>0</v>
      </c>
      <c r="P95" s="726">
        <v>15.5</v>
      </c>
      <c r="Q95" s="740">
        <v>0</v>
      </c>
      <c r="R95" s="756">
        <f>P95</f>
        <v>15.5</v>
      </c>
      <c r="S95" s="757">
        <f>Q95</f>
        <v>0</v>
      </c>
      <c r="T95" s="748">
        <v>4.5</v>
      </c>
      <c r="U95" s="740">
        <v>0</v>
      </c>
      <c r="V95" s="756">
        <f>T95</f>
        <v>4.5</v>
      </c>
      <c r="W95" s="757">
        <f>U95</f>
        <v>0</v>
      </c>
      <c r="X95" s="775">
        <f>H95+N95+R95+V95</f>
        <v>60.575</v>
      </c>
      <c r="Y95" s="781">
        <f>X95/9</f>
        <v>6.730555555555556</v>
      </c>
      <c r="Z95" s="793">
        <f>I95+O95+S95+W95</f>
        <v>6</v>
      </c>
      <c r="AA95" s="787" t="s">
        <v>165</v>
      </c>
    </row>
    <row r="96" spans="1:27" ht="18">
      <c r="A96" s="620">
        <v>86</v>
      </c>
      <c r="B96" s="679" t="s">
        <v>575</v>
      </c>
      <c r="C96" s="615" t="s">
        <v>547</v>
      </c>
      <c r="D96" s="688">
        <v>15.450000000000001</v>
      </c>
      <c r="E96" s="623">
        <v>0</v>
      </c>
      <c r="F96" s="625">
        <v>2.6999999999999997</v>
      </c>
      <c r="G96" s="699">
        <v>0</v>
      </c>
      <c r="H96" s="708">
        <f>((D96+F96)/6)*3</f>
        <v>9.075000000000001</v>
      </c>
      <c r="I96" s="709">
        <f>E96+G96</f>
        <v>0</v>
      </c>
      <c r="J96" s="688">
        <v>16.799999999999997</v>
      </c>
      <c r="K96" s="623">
        <v>0</v>
      </c>
      <c r="L96" s="625">
        <v>28.799999999999997</v>
      </c>
      <c r="M96" s="720">
        <v>0</v>
      </c>
      <c r="N96" s="708">
        <f>((J96+L96)/7)*3</f>
        <v>19.54285714285714</v>
      </c>
      <c r="O96" s="734">
        <f>K96+M96</f>
        <v>0</v>
      </c>
      <c r="P96" s="726">
        <v>18.2</v>
      </c>
      <c r="Q96" s="740">
        <v>0</v>
      </c>
      <c r="R96" s="756">
        <f>P96</f>
        <v>18.2</v>
      </c>
      <c r="S96" s="757">
        <f>Q96</f>
        <v>0</v>
      </c>
      <c r="T96" s="747">
        <v>10</v>
      </c>
      <c r="U96" s="739">
        <v>2</v>
      </c>
      <c r="V96" s="754">
        <f>T96</f>
        <v>10</v>
      </c>
      <c r="W96" s="755">
        <f>U96</f>
        <v>2</v>
      </c>
      <c r="X96" s="775">
        <f>H96+N96+R96+V96</f>
        <v>56.817857142857136</v>
      </c>
      <c r="Y96" s="781">
        <f>X96/9</f>
        <v>6.313095238095237</v>
      </c>
      <c r="Z96" s="793">
        <f>I96+O96+S96+W96</f>
        <v>2</v>
      </c>
      <c r="AA96" s="787" t="s">
        <v>165</v>
      </c>
    </row>
    <row r="97" spans="1:27" ht="18">
      <c r="A97" s="620">
        <v>87</v>
      </c>
      <c r="B97" s="679" t="s">
        <v>551</v>
      </c>
      <c r="C97" s="615" t="s">
        <v>552</v>
      </c>
      <c r="D97" s="688">
        <v>19.35</v>
      </c>
      <c r="E97" s="623">
        <v>0</v>
      </c>
      <c r="F97" s="625">
        <v>2.6999999999999997</v>
      </c>
      <c r="G97" s="699">
        <v>0</v>
      </c>
      <c r="H97" s="708">
        <f>((D97+F97)/6)*3</f>
        <v>11.025</v>
      </c>
      <c r="I97" s="709">
        <f>E97+G97</f>
        <v>0</v>
      </c>
      <c r="J97" s="688">
        <v>19.5</v>
      </c>
      <c r="K97" s="623">
        <v>0</v>
      </c>
      <c r="L97" s="625">
        <v>26.4</v>
      </c>
      <c r="M97" s="720">
        <v>0</v>
      </c>
      <c r="N97" s="708">
        <f>((J97+L97)/7)*3</f>
        <v>19.67142857142857</v>
      </c>
      <c r="O97" s="734">
        <f>K97+M97</f>
        <v>0</v>
      </c>
      <c r="P97" s="726">
        <v>6</v>
      </c>
      <c r="Q97" s="740">
        <v>0</v>
      </c>
      <c r="R97" s="756">
        <f>P97</f>
        <v>6</v>
      </c>
      <c r="S97" s="757">
        <f>Q97</f>
        <v>0</v>
      </c>
      <c r="T97" s="748">
        <v>8.5</v>
      </c>
      <c r="U97" s="740">
        <v>0</v>
      </c>
      <c r="V97" s="756">
        <f>T97</f>
        <v>8.5</v>
      </c>
      <c r="W97" s="757">
        <f>U97</f>
        <v>0</v>
      </c>
      <c r="X97" s="775">
        <f>H97+N97+R97+V97</f>
        <v>45.19642857142857</v>
      </c>
      <c r="Y97" s="781">
        <f>X97/9</f>
        <v>5.021825396825396</v>
      </c>
      <c r="Z97" s="793">
        <f>I97+O97+S97+W97</f>
        <v>0</v>
      </c>
      <c r="AA97" s="787" t="s">
        <v>165</v>
      </c>
    </row>
    <row r="98" spans="1:27" ht="18">
      <c r="A98" s="620">
        <v>88</v>
      </c>
      <c r="B98" s="679" t="s">
        <v>605</v>
      </c>
      <c r="C98" s="615" t="s">
        <v>607</v>
      </c>
      <c r="D98" s="688">
        <v>18.299999999999997</v>
      </c>
      <c r="E98" s="623">
        <v>0</v>
      </c>
      <c r="F98" s="625">
        <v>4.65</v>
      </c>
      <c r="G98" s="699">
        <v>0</v>
      </c>
      <c r="H98" s="708">
        <f>((D98+F98)/6)*3</f>
        <v>11.474999999999998</v>
      </c>
      <c r="I98" s="709">
        <f>E98+G98</f>
        <v>0</v>
      </c>
      <c r="J98" s="688">
        <v>20.1</v>
      </c>
      <c r="K98" s="623">
        <v>0</v>
      </c>
      <c r="L98" s="625">
        <v>19.2</v>
      </c>
      <c r="M98" s="720">
        <v>0</v>
      </c>
      <c r="N98" s="708">
        <f>((J98+L98)/7)*3</f>
        <v>16.84285714285714</v>
      </c>
      <c r="O98" s="734">
        <f>K98+M98</f>
        <v>0</v>
      </c>
      <c r="P98" s="726">
        <v>4</v>
      </c>
      <c r="Q98" s="740">
        <v>0</v>
      </c>
      <c r="R98" s="756">
        <f>P98</f>
        <v>4</v>
      </c>
      <c r="S98" s="757">
        <f>Q98</f>
        <v>0</v>
      </c>
      <c r="T98" s="748">
        <v>5</v>
      </c>
      <c r="U98" s="740">
        <v>0</v>
      </c>
      <c r="V98" s="756">
        <f>T98</f>
        <v>5</v>
      </c>
      <c r="W98" s="757">
        <f>U98</f>
        <v>0</v>
      </c>
      <c r="X98" s="775">
        <f>H98+N98+R98+V98</f>
        <v>37.317857142857136</v>
      </c>
      <c r="Y98" s="781">
        <f>X98/9</f>
        <v>4.1464285714285705</v>
      </c>
      <c r="Z98" s="793">
        <f>I98+O98+S98+W98</f>
        <v>0</v>
      </c>
      <c r="AA98" s="787" t="s">
        <v>165</v>
      </c>
    </row>
    <row r="99" spans="1:27" ht="18" thickBot="1">
      <c r="A99" s="621">
        <v>89</v>
      </c>
      <c r="B99" s="685" t="s">
        <v>564</v>
      </c>
      <c r="C99" s="627" t="s">
        <v>472</v>
      </c>
      <c r="D99" s="692">
        <v>50.10000000000001</v>
      </c>
      <c r="E99" s="673">
        <v>6</v>
      </c>
      <c r="F99" s="672">
        <v>42.3</v>
      </c>
      <c r="G99" s="702">
        <v>4</v>
      </c>
      <c r="H99" s="714">
        <f>((D99+F99)/6)*3</f>
        <v>46.2</v>
      </c>
      <c r="I99" s="715">
        <f>E99+G99</f>
        <v>10</v>
      </c>
      <c r="J99" s="689">
        <v>15</v>
      </c>
      <c r="K99" s="624">
        <v>0</v>
      </c>
      <c r="L99" s="626">
        <v>33.6</v>
      </c>
      <c r="M99" s="723">
        <v>0</v>
      </c>
      <c r="N99" s="710">
        <f>((J99+L99)/7)*3</f>
        <v>20.82857142857143</v>
      </c>
      <c r="O99" s="737">
        <f>K99+M99</f>
        <v>0</v>
      </c>
      <c r="P99" s="730" t="s">
        <v>700</v>
      </c>
      <c r="Q99" s="744">
        <v>0</v>
      </c>
      <c r="R99" s="764" t="str">
        <f>P99</f>
        <v> /</v>
      </c>
      <c r="S99" s="765">
        <f>Q99</f>
        <v>0</v>
      </c>
      <c r="T99" s="749">
        <v>18</v>
      </c>
      <c r="U99" s="768">
        <v>2</v>
      </c>
      <c r="V99" s="769">
        <f>T99</f>
        <v>18</v>
      </c>
      <c r="W99" s="770">
        <f>U99</f>
        <v>2</v>
      </c>
      <c r="X99" s="776" t="e">
        <f>H99+N99+R99+V99</f>
        <v>#VALUE!</v>
      </c>
      <c r="Y99" s="782" t="e">
        <f>X99/9</f>
        <v>#VALUE!</v>
      </c>
      <c r="Z99" s="794">
        <f>I99+O99+S99+W99</f>
        <v>12</v>
      </c>
      <c r="AA99" s="788" t="s">
        <v>165</v>
      </c>
    </row>
    <row r="100" spans="1:27" ht="18">
      <c r="A100" s="674">
        <v>90</v>
      </c>
      <c r="B100" s="683" t="s">
        <v>570</v>
      </c>
      <c r="C100" s="696" t="s">
        <v>243</v>
      </c>
      <c r="D100" s="693" t="s">
        <v>700</v>
      </c>
      <c r="E100" s="675">
        <v>0</v>
      </c>
      <c r="F100" s="676" t="s">
        <v>702</v>
      </c>
      <c r="G100" s="701">
        <v>0</v>
      </c>
      <c r="H100" s="716" t="e">
        <f>((D100+F100)/6)*3</f>
        <v>#VALUE!</v>
      </c>
      <c r="I100" s="717">
        <f>E100+G100</f>
        <v>0</v>
      </c>
      <c r="J100" s="703" t="s">
        <v>700</v>
      </c>
      <c r="K100" s="675">
        <v>0</v>
      </c>
      <c r="L100" s="676" t="s">
        <v>700</v>
      </c>
      <c r="M100" s="722">
        <v>0</v>
      </c>
      <c r="N100" s="716" t="e">
        <f>((J100+L100)/7)*3</f>
        <v>#VALUE!</v>
      </c>
      <c r="O100" s="736">
        <f>K100+M100</f>
        <v>0</v>
      </c>
      <c r="P100" s="731" t="s">
        <v>700</v>
      </c>
      <c r="Q100" s="745">
        <v>0</v>
      </c>
      <c r="R100" s="766" t="str">
        <f>P100</f>
        <v> /</v>
      </c>
      <c r="S100" s="767">
        <f>Q100</f>
        <v>0</v>
      </c>
      <c r="T100" s="750" t="s">
        <v>702</v>
      </c>
      <c r="U100" s="745">
        <v>0</v>
      </c>
      <c r="V100" s="766" t="str">
        <f>T100</f>
        <v>/</v>
      </c>
      <c r="W100" s="767">
        <f>U100</f>
        <v>0</v>
      </c>
      <c r="X100" s="774" t="e">
        <f>H100+N100+R100+V100</f>
        <v>#VALUE!</v>
      </c>
      <c r="Y100" s="780" t="e">
        <f>X100/9</f>
        <v>#VALUE!</v>
      </c>
      <c r="Z100" s="792">
        <f>I100+O100+S100+W100</f>
        <v>0</v>
      </c>
      <c r="AA100" s="786" t="s">
        <v>165</v>
      </c>
    </row>
    <row r="101" spans="1:27" ht="18">
      <c r="A101" s="620">
        <v>91</v>
      </c>
      <c r="B101" s="679" t="s">
        <v>588</v>
      </c>
      <c r="C101" s="615" t="s">
        <v>589</v>
      </c>
      <c r="D101" s="688">
        <v>6.75</v>
      </c>
      <c r="E101" s="623">
        <v>6</v>
      </c>
      <c r="F101" s="625">
        <v>4.95</v>
      </c>
      <c r="G101" s="699">
        <v>0</v>
      </c>
      <c r="H101" s="708">
        <f>((D101+F101)/6)*3</f>
        <v>5.85</v>
      </c>
      <c r="I101" s="709">
        <f>E101+G101</f>
        <v>6</v>
      </c>
      <c r="J101" s="688">
        <v>12.299999999999999</v>
      </c>
      <c r="K101" s="623">
        <v>0</v>
      </c>
      <c r="L101" s="625">
        <v>26.8</v>
      </c>
      <c r="M101" s="720">
        <v>0</v>
      </c>
      <c r="N101" s="708">
        <f>((J101+L101)/7)*3</f>
        <v>16.75714285714286</v>
      </c>
      <c r="O101" s="734">
        <f>K101+M101</f>
        <v>0</v>
      </c>
      <c r="P101" s="726" t="s">
        <v>700</v>
      </c>
      <c r="Q101" s="740">
        <v>0</v>
      </c>
      <c r="R101" s="756" t="str">
        <f>P101</f>
        <v> /</v>
      </c>
      <c r="S101" s="757">
        <f>Q101</f>
        <v>0</v>
      </c>
      <c r="T101" s="747">
        <v>13</v>
      </c>
      <c r="U101" s="739">
        <v>2</v>
      </c>
      <c r="V101" s="754">
        <f>T101</f>
        <v>13</v>
      </c>
      <c r="W101" s="755">
        <f>U101</f>
        <v>2</v>
      </c>
      <c r="X101" s="775" t="e">
        <f>H101+N101+R101+V101</f>
        <v>#VALUE!</v>
      </c>
      <c r="Y101" s="781" t="e">
        <f>X101/9</f>
        <v>#VALUE!</v>
      </c>
      <c r="Z101" s="793">
        <f>I101+O101+S101+W101</f>
        <v>8</v>
      </c>
      <c r="AA101" s="787" t="s">
        <v>165</v>
      </c>
    </row>
    <row r="102" spans="1:27" ht="18">
      <c r="A102" s="620">
        <v>92</v>
      </c>
      <c r="B102" s="680" t="s">
        <v>609</v>
      </c>
      <c r="C102" s="616" t="s">
        <v>610</v>
      </c>
      <c r="D102" s="687">
        <v>38.25</v>
      </c>
      <c r="E102" s="617">
        <v>6</v>
      </c>
      <c r="F102" s="625" t="s">
        <v>702</v>
      </c>
      <c r="G102" s="699">
        <v>0</v>
      </c>
      <c r="H102" s="708" t="e">
        <f>((D102+F102)/6)*3</f>
        <v>#VALUE!</v>
      </c>
      <c r="I102" s="709">
        <f>E102+G102</f>
        <v>6</v>
      </c>
      <c r="J102" s="688">
        <v>19.8</v>
      </c>
      <c r="K102" s="623">
        <v>0</v>
      </c>
      <c r="L102" s="625">
        <v>17.6</v>
      </c>
      <c r="M102" s="720">
        <v>0</v>
      </c>
      <c r="N102" s="708">
        <f>((J102+L102)/7)*3</f>
        <v>16.028571428571432</v>
      </c>
      <c r="O102" s="734">
        <f>K102+M102</f>
        <v>0</v>
      </c>
      <c r="P102" s="727">
        <v>20</v>
      </c>
      <c r="Q102" s="741">
        <v>4</v>
      </c>
      <c r="R102" s="758">
        <f>P102</f>
        <v>20</v>
      </c>
      <c r="S102" s="759">
        <f>Q102</f>
        <v>4</v>
      </c>
      <c r="T102" s="747">
        <v>14</v>
      </c>
      <c r="U102" s="741">
        <v>2</v>
      </c>
      <c r="V102" s="758">
        <f>T102</f>
        <v>14</v>
      </c>
      <c r="W102" s="759">
        <f>U102</f>
        <v>2</v>
      </c>
      <c r="X102" s="775" t="e">
        <f>H102+N102+R102+V102</f>
        <v>#VALUE!</v>
      </c>
      <c r="Y102" s="781" t="e">
        <f>X102/9</f>
        <v>#VALUE!</v>
      </c>
      <c r="Z102" s="793">
        <f>I102+O102+S102+W102</f>
        <v>12</v>
      </c>
      <c r="AA102" s="787" t="s">
        <v>165</v>
      </c>
    </row>
    <row r="103" spans="1:27" ht="18" thickBot="1">
      <c r="A103" s="621">
        <v>93</v>
      </c>
      <c r="B103" s="682" t="s">
        <v>689</v>
      </c>
      <c r="C103" s="695" t="s">
        <v>23</v>
      </c>
      <c r="D103" s="694" t="s">
        <v>700</v>
      </c>
      <c r="E103" s="624">
        <v>0</v>
      </c>
      <c r="F103" s="626" t="s">
        <v>700</v>
      </c>
      <c r="G103" s="700">
        <v>0</v>
      </c>
      <c r="H103" s="710" t="e">
        <f>((D103+F103)/6)*3</f>
        <v>#VALUE!</v>
      </c>
      <c r="I103" s="711">
        <f>E103+G103</f>
        <v>0</v>
      </c>
      <c r="J103" s="692" t="s">
        <v>700</v>
      </c>
      <c r="K103" s="673">
        <v>6</v>
      </c>
      <c r="L103" s="626" t="s">
        <v>701</v>
      </c>
      <c r="M103" s="723">
        <v>0</v>
      </c>
      <c r="N103" s="710" t="e">
        <f>((J103+L103)/7)*3</f>
        <v>#VALUE!</v>
      </c>
      <c r="O103" s="737">
        <f>K103+M103</f>
        <v>6</v>
      </c>
      <c r="P103" s="730" t="s">
        <v>700</v>
      </c>
      <c r="Q103" s="744">
        <v>0</v>
      </c>
      <c r="R103" s="764" t="str">
        <f>P103</f>
        <v> /</v>
      </c>
      <c r="S103" s="765">
        <f>Q103</f>
        <v>0</v>
      </c>
      <c r="T103" s="751" t="s">
        <v>702</v>
      </c>
      <c r="U103" s="744">
        <v>0</v>
      </c>
      <c r="V103" s="764" t="str">
        <f>T103</f>
        <v>/</v>
      </c>
      <c r="W103" s="765">
        <f>U103</f>
        <v>0</v>
      </c>
      <c r="X103" s="776" t="e">
        <f>H103+N103+R103+V103</f>
        <v>#VALUE!</v>
      </c>
      <c r="Y103" s="782" t="e">
        <f>X103/9</f>
        <v>#VALUE!</v>
      </c>
      <c r="Z103" s="794">
        <f>I103+O103+S103+W103</f>
        <v>6</v>
      </c>
      <c r="AA103" s="788" t="s">
        <v>165</v>
      </c>
    </row>
    <row r="106" spans="1:13" ht="22.5">
      <c r="A106" s="33" t="s">
        <v>160</v>
      </c>
      <c r="C106" s="62" t="s">
        <v>539</v>
      </c>
      <c r="D106" s="34"/>
      <c r="F106" s="34"/>
      <c r="G106" s="34"/>
      <c r="H106" s="34"/>
      <c r="I106" s="602"/>
      <c r="J106" s="603" t="s">
        <v>698</v>
      </c>
      <c r="K106" s="604"/>
      <c r="L106" s="605"/>
      <c r="M106" s="35"/>
    </row>
    <row r="107" spans="2:13" ht="21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2:13" ht="21">
      <c r="B108" s="33" t="s">
        <v>114</v>
      </c>
      <c r="C108" s="34"/>
      <c r="D108" s="34"/>
      <c r="E108" s="34"/>
      <c r="F108" s="34"/>
      <c r="G108" s="34"/>
      <c r="H108" s="34"/>
      <c r="I108" s="34"/>
      <c r="J108" s="34"/>
      <c r="K108" s="62" t="s">
        <v>161</v>
      </c>
      <c r="L108" s="34"/>
      <c r="M108" s="34"/>
    </row>
    <row r="109" spans="2:13" ht="21">
      <c r="B109" s="13"/>
      <c r="C109" s="190" t="s">
        <v>254</v>
      </c>
      <c r="E109" s="111"/>
      <c r="F109" s="34"/>
      <c r="G109" s="34"/>
      <c r="H109" s="34"/>
      <c r="I109" s="34"/>
      <c r="J109" s="34"/>
      <c r="K109" s="34"/>
      <c r="L109" s="112" t="s">
        <v>85</v>
      </c>
      <c r="M109" s="34"/>
    </row>
    <row r="110" spans="2:13" ht="21">
      <c r="B110" s="13"/>
      <c r="C110" s="606" t="s">
        <v>525</v>
      </c>
      <c r="E110" s="38"/>
      <c r="F110" s="63"/>
      <c r="G110" s="63"/>
      <c r="H110" s="63"/>
      <c r="I110" s="63"/>
      <c r="J110" s="63"/>
      <c r="K110" s="110"/>
      <c r="L110" s="112"/>
      <c r="M110" s="112"/>
    </row>
    <row r="111" spans="2:13" ht="20.25">
      <c r="B111" s="13"/>
      <c r="C111" s="64" t="s">
        <v>515</v>
      </c>
      <c r="D111" s="64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2:15" ht="20.25">
      <c r="B112" s="13"/>
      <c r="C112" s="190" t="s">
        <v>526</v>
      </c>
      <c r="D112" s="613"/>
      <c r="E112" s="13"/>
      <c r="F112" s="38"/>
      <c r="G112" s="38"/>
      <c r="H112" s="38"/>
      <c r="I112" s="38"/>
      <c r="J112" s="38"/>
      <c r="K112" s="38"/>
      <c r="L112" s="38"/>
      <c r="M112" s="38"/>
      <c r="O112"/>
    </row>
    <row r="113" spans="3:15" ht="20.25">
      <c r="C113" s="190" t="s">
        <v>699</v>
      </c>
      <c r="D113" s="613"/>
      <c r="E113" s="13"/>
      <c r="G113" s="13"/>
      <c r="K113" s="13"/>
      <c r="M113" s="13"/>
      <c r="O113"/>
    </row>
    <row r="114" ht="12.75">
      <c r="O114"/>
    </row>
    <row r="115" ht="12.75">
      <c r="O115"/>
    </row>
    <row r="116" ht="12.75">
      <c r="O116"/>
    </row>
    <row r="117" ht="12.75">
      <c r="O117"/>
    </row>
    <row r="118" ht="12.75">
      <c r="O118"/>
    </row>
    <row r="119" ht="12.75">
      <c r="O119"/>
    </row>
    <row r="120" spans="3:15" ht="12.75">
      <c r="C120" s="13"/>
      <c r="E120" s="13"/>
      <c r="G120" s="13"/>
      <c r="K120" s="13"/>
      <c r="M120" s="13"/>
      <c r="O120"/>
    </row>
  </sheetData>
  <sheetProtection password="880B" sheet="1"/>
  <mergeCells count="5">
    <mergeCell ref="D9:I9"/>
    <mergeCell ref="J9:O9"/>
    <mergeCell ref="X9:Z9"/>
    <mergeCell ref="P9:S9"/>
    <mergeCell ref="T9:W9"/>
  </mergeCells>
  <printOptions/>
  <pageMargins left="0.2362204724409449" right="0.15748031496062992" top="0.1968503937007874" bottom="0.1968503937007874" header="0.1968503937007874" footer="0.1968503937007874"/>
  <pageSetup fitToWidth="2" horizontalDpi="600" verticalDpi="600" orientation="landscape" paperSize="9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C50"/>
  <sheetViews>
    <sheetView view="pageBreakPreview" zoomScale="50" zoomScaleNormal="75" zoomScaleSheetLayoutView="50" zoomScalePageLayoutView="0" workbookViewId="0" topLeftCell="A21">
      <selection activeCell="L43" sqref="L43"/>
    </sheetView>
  </sheetViews>
  <sheetFormatPr defaultColWidth="11.421875" defaultRowHeight="12.75"/>
  <cols>
    <col min="1" max="1" width="3.140625" style="13" customWidth="1"/>
    <col min="2" max="2" width="5.57421875" style="13" customWidth="1"/>
    <col min="3" max="3" width="40.421875" style="13" customWidth="1"/>
    <col min="4" max="4" width="30.00390625" style="13" customWidth="1"/>
    <col min="5" max="5" width="11.28125" style="13" customWidth="1"/>
    <col min="6" max="6" width="4.8515625" style="13" customWidth="1"/>
    <col min="7" max="7" width="12.57421875" style="13" customWidth="1"/>
    <col min="8" max="8" width="4.8515625" style="13" customWidth="1"/>
    <col min="9" max="9" width="11.7109375" style="13" customWidth="1"/>
    <col min="10" max="10" width="4.8515625" style="13" customWidth="1"/>
    <col min="11" max="11" width="9.8515625" style="13" customWidth="1"/>
    <col min="12" max="12" width="5.140625" style="13" customWidth="1"/>
    <col min="13" max="13" width="10.28125" style="13" customWidth="1"/>
    <col min="14" max="14" width="5.140625" style="13" customWidth="1"/>
    <col min="15" max="15" width="10.7109375" style="13" customWidth="1"/>
    <col min="16" max="16" width="5.8515625" style="13" customWidth="1"/>
    <col min="17" max="17" width="10.28125" style="13" customWidth="1"/>
    <col min="18" max="18" width="4.57421875" style="13" customWidth="1"/>
    <col min="19" max="19" width="11.28125" style="13" customWidth="1"/>
    <col min="20" max="20" width="4.57421875" style="13" customWidth="1"/>
    <col min="21" max="21" width="10.28125" style="13" customWidth="1"/>
    <col min="22" max="22" width="5.7109375" style="13" customWidth="1"/>
    <col min="23" max="23" width="13.140625" style="13" customWidth="1"/>
    <col min="24" max="24" width="11.28125" style="13" customWidth="1"/>
    <col min="25" max="25" width="7.28125" style="13" customWidth="1"/>
    <col min="26" max="26" width="14.7109375" style="13" customWidth="1"/>
    <col min="27" max="27" width="1.8515625" style="13" customWidth="1"/>
    <col min="28" max="28" width="3.57421875" style="13" customWidth="1"/>
    <col min="29" max="16384" width="11.421875" style="13" customWidth="1"/>
  </cols>
  <sheetData>
    <row r="1" spans="2:27" ht="21">
      <c r="B1" s="14" t="s">
        <v>87</v>
      </c>
      <c r="C1" s="15"/>
      <c r="D1" s="15"/>
      <c r="E1" s="15"/>
      <c r="F1" s="15"/>
      <c r="G1" s="15"/>
      <c r="H1" s="15"/>
      <c r="I1" s="15"/>
      <c r="J1" s="15"/>
      <c r="K1" s="100"/>
      <c r="Q1" s="39"/>
      <c r="R1" s="39"/>
      <c r="S1" s="39"/>
      <c r="T1" s="39"/>
      <c r="U1" s="39"/>
      <c r="V1" s="39"/>
      <c r="W1" s="660"/>
      <c r="X1" s="660"/>
      <c r="Y1" s="38"/>
      <c r="Z1" s="38"/>
      <c r="AA1" s="38"/>
    </row>
    <row r="2" spans="2:27" ht="21">
      <c r="B2" s="14" t="s">
        <v>1</v>
      </c>
      <c r="C2" s="15"/>
      <c r="D2" s="15"/>
      <c r="E2" s="15"/>
      <c r="F2" s="15"/>
      <c r="G2" s="15"/>
      <c r="H2" s="15"/>
      <c r="I2" s="15"/>
      <c r="J2" s="15"/>
      <c r="K2" s="100"/>
      <c r="Q2" s="39"/>
      <c r="R2" s="39"/>
      <c r="S2" s="39"/>
      <c r="T2" s="39"/>
      <c r="U2" s="39"/>
      <c r="V2" s="39"/>
      <c r="W2" s="660"/>
      <c r="X2" s="660"/>
      <c r="Y2" s="38"/>
      <c r="Z2" s="38"/>
      <c r="AA2" s="38"/>
    </row>
    <row r="3" spans="2:27" ht="18">
      <c r="B3" s="14" t="s">
        <v>88</v>
      </c>
      <c r="C3" s="15"/>
      <c r="D3" s="15"/>
      <c r="E3" s="15"/>
      <c r="F3" s="15"/>
      <c r="G3" s="15"/>
      <c r="H3" s="15"/>
      <c r="I3" s="15"/>
      <c r="J3" s="15"/>
      <c r="K3" s="100"/>
      <c r="Q3" s="38"/>
      <c r="R3" s="38"/>
      <c r="S3" s="38"/>
      <c r="T3" s="38"/>
      <c r="U3" s="38"/>
      <c r="V3" s="38"/>
      <c r="W3" s="101"/>
      <c r="X3" s="38"/>
      <c r="Y3" s="38"/>
      <c r="Z3" s="38"/>
      <c r="AA3" s="38"/>
    </row>
    <row r="4" spans="2:27" ht="11.25" customHeight="1">
      <c r="B4" s="16"/>
      <c r="C4" s="16"/>
      <c r="D4" s="16"/>
      <c r="E4" s="16"/>
      <c r="F4" s="16"/>
      <c r="G4" s="16"/>
      <c r="H4" s="16"/>
      <c r="I4" s="16"/>
      <c r="J4" s="16"/>
      <c r="K4" s="100"/>
      <c r="Q4" s="38"/>
      <c r="R4" s="38"/>
      <c r="S4" s="38"/>
      <c r="T4" s="38"/>
      <c r="U4" s="38"/>
      <c r="V4" s="38"/>
      <c r="W4" s="101"/>
      <c r="X4" s="38"/>
      <c r="Y4" s="38"/>
      <c r="Z4" s="99"/>
      <c r="AA4" s="38"/>
    </row>
    <row r="5" spans="2:27" ht="18">
      <c r="B5" s="16"/>
      <c r="C5" s="16"/>
      <c r="D5" s="14" t="s">
        <v>505</v>
      </c>
      <c r="E5" s="14"/>
      <c r="F5" s="16"/>
      <c r="G5" s="16"/>
      <c r="H5" s="16"/>
      <c r="I5" s="16"/>
      <c r="J5" s="16"/>
      <c r="K5" s="100"/>
      <c r="Q5" s="38"/>
      <c r="R5" s="38"/>
      <c r="S5" s="99"/>
      <c r="T5" s="38"/>
      <c r="U5" s="38"/>
      <c r="V5" s="38"/>
      <c r="W5" s="101"/>
      <c r="X5" s="99"/>
      <c r="Y5" s="38"/>
      <c r="Z5" s="38"/>
      <c r="AA5" s="38"/>
    </row>
    <row r="6" spans="2:27" ht="18">
      <c r="B6" s="16"/>
      <c r="C6" s="16"/>
      <c r="D6" s="14" t="s">
        <v>489</v>
      </c>
      <c r="E6" s="16"/>
      <c r="F6" s="16"/>
      <c r="G6" s="16"/>
      <c r="H6" s="16"/>
      <c r="I6" s="16"/>
      <c r="J6" s="16"/>
      <c r="K6" s="100"/>
      <c r="Q6" s="38"/>
      <c r="R6" s="38"/>
      <c r="S6" s="38"/>
      <c r="T6" s="38"/>
      <c r="U6" s="38"/>
      <c r="V6" s="38"/>
      <c r="W6" s="101"/>
      <c r="X6" s="38"/>
      <c r="Y6" s="38"/>
      <c r="Z6" s="38"/>
      <c r="AA6" s="38"/>
    </row>
    <row r="7" spans="2:27" ht="18">
      <c r="B7" s="16"/>
      <c r="C7" s="16"/>
      <c r="D7" s="14" t="s">
        <v>86</v>
      </c>
      <c r="E7" s="16"/>
      <c r="F7" s="16"/>
      <c r="G7" s="16"/>
      <c r="H7" s="16"/>
      <c r="I7" s="16"/>
      <c r="J7" s="16"/>
      <c r="K7" s="100"/>
      <c r="Q7" s="38"/>
      <c r="R7" s="38"/>
      <c r="S7" s="38"/>
      <c r="T7" s="38"/>
      <c r="U7" s="38"/>
      <c r="V7" s="38"/>
      <c r="W7" s="101"/>
      <c r="X7" s="38"/>
      <c r="Y7" s="38"/>
      <c r="Z7" s="38"/>
      <c r="AA7" s="38"/>
    </row>
    <row r="8" ht="15.75" customHeight="1" thickBot="1"/>
    <row r="9" spans="2:27" ht="26.25" customHeight="1" thickBot="1">
      <c r="B9" s="102"/>
      <c r="C9" s="102"/>
      <c r="D9" s="102"/>
      <c r="E9" s="661" t="s">
        <v>46</v>
      </c>
      <c r="F9" s="662"/>
      <c r="G9" s="662"/>
      <c r="H9" s="662"/>
      <c r="I9" s="663"/>
      <c r="J9" s="664"/>
      <c r="K9" s="661" t="s">
        <v>51</v>
      </c>
      <c r="L9" s="662"/>
      <c r="M9" s="662"/>
      <c r="N9" s="662"/>
      <c r="O9" s="663"/>
      <c r="P9" s="664"/>
      <c r="Q9" s="665" t="s">
        <v>47</v>
      </c>
      <c r="R9" s="666"/>
      <c r="S9" s="666"/>
      <c r="T9" s="666"/>
      <c r="U9" s="648"/>
      <c r="V9" s="649"/>
      <c r="W9" s="667" t="s">
        <v>36</v>
      </c>
      <c r="X9" s="636"/>
      <c r="Y9" s="637"/>
      <c r="Z9" s="38"/>
      <c r="AA9" s="38"/>
    </row>
    <row r="10" spans="2:29" ht="361.5" customHeight="1" thickBot="1">
      <c r="B10" s="18" t="s">
        <v>4</v>
      </c>
      <c r="C10" s="266" t="s">
        <v>162</v>
      </c>
      <c r="D10" s="268" t="s">
        <v>163</v>
      </c>
      <c r="E10" s="259" t="s">
        <v>69</v>
      </c>
      <c r="F10" s="260" t="s">
        <v>101</v>
      </c>
      <c r="G10" s="261" t="s">
        <v>70</v>
      </c>
      <c r="H10" s="262" t="s">
        <v>27</v>
      </c>
      <c r="I10" s="395" t="s">
        <v>96</v>
      </c>
      <c r="J10" s="396" t="s">
        <v>94</v>
      </c>
      <c r="K10" s="259" t="s">
        <v>118</v>
      </c>
      <c r="L10" s="261" t="s">
        <v>102</v>
      </c>
      <c r="M10" s="387" t="s">
        <v>119</v>
      </c>
      <c r="N10" s="262" t="s">
        <v>7</v>
      </c>
      <c r="O10" s="395" t="s">
        <v>95</v>
      </c>
      <c r="P10" s="396" t="s">
        <v>97</v>
      </c>
      <c r="Q10" s="259" t="s">
        <v>120</v>
      </c>
      <c r="R10" s="261" t="s">
        <v>7</v>
      </c>
      <c r="S10" s="387" t="s">
        <v>71</v>
      </c>
      <c r="T10" s="388" t="s">
        <v>100</v>
      </c>
      <c r="U10" s="599" t="s">
        <v>33</v>
      </c>
      <c r="V10" s="600" t="s">
        <v>98</v>
      </c>
      <c r="W10" s="272" t="s">
        <v>5</v>
      </c>
      <c r="X10" s="273" t="s">
        <v>89</v>
      </c>
      <c r="Y10" s="43" t="s">
        <v>6</v>
      </c>
      <c r="AC10" s="103"/>
    </row>
    <row r="11" spans="2:26" ht="21">
      <c r="B11" s="44">
        <v>1</v>
      </c>
      <c r="C11" s="291" t="s">
        <v>218</v>
      </c>
      <c r="D11" s="269" t="s">
        <v>219</v>
      </c>
      <c r="E11" s="397">
        <v>50</v>
      </c>
      <c r="F11" s="398">
        <v>9</v>
      </c>
      <c r="G11" s="389">
        <v>40</v>
      </c>
      <c r="H11" s="390">
        <v>6</v>
      </c>
      <c r="I11" s="49">
        <f aca="true" t="shared" si="0" ref="I11:I37">((E11+G11)/9)*3</f>
        <v>30</v>
      </c>
      <c r="J11" s="270">
        <f>F11+H11</f>
        <v>15</v>
      </c>
      <c r="K11" s="286">
        <v>31</v>
      </c>
      <c r="L11" s="244">
        <v>0</v>
      </c>
      <c r="M11" s="245">
        <v>10</v>
      </c>
      <c r="N11" s="246">
        <v>0</v>
      </c>
      <c r="O11" s="287">
        <f aca="true" t="shared" si="1" ref="O11:O37">((K11+M11)/6)*3</f>
        <v>20.5</v>
      </c>
      <c r="P11" s="288">
        <f>L11+N11</f>
        <v>0</v>
      </c>
      <c r="Q11" s="397">
        <v>31</v>
      </c>
      <c r="R11" s="398">
        <v>3</v>
      </c>
      <c r="S11" s="47">
        <v>15</v>
      </c>
      <c r="T11" s="48">
        <v>2</v>
      </c>
      <c r="U11" s="49">
        <f aca="true" t="shared" si="2" ref="U11:U37">(Q11+S11)/3</f>
        <v>15.333333333333334</v>
      </c>
      <c r="V11" s="75">
        <f>R11+T11</f>
        <v>5</v>
      </c>
      <c r="W11" s="271">
        <f aca="true" t="shared" si="3" ref="W11:W37">U11+O11+I11</f>
        <v>65.83333333333334</v>
      </c>
      <c r="X11" s="289">
        <f aca="true" t="shared" si="4" ref="X11:X37">SUM(W11/7)</f>
        <v>9.404761904761907</v>
      </c>
      <c r="Y11" s="290">
        <f>V11+P11+J11</f>
        <v>20</v>
      </c>
      <c r="Z11" s="28" t="s">
        <v>165</v>
      </c>
    </row>
    <row r="12" spans="2:26" ht="21">
      <c r="B12" s="50">
        <v>2</v>
      </c>
      <c r="C12" s="293" t="s">
        <v>142</v>
      </c>
      <c r="D12" s="125" t="s">
        <v>131</v>
      </c>
      <c r="E12" s="235">
        <v>47.5</v>
      </c>
      <c r="F12" s="236">
        <v>0</v>
      </c>
      <c r="G12" s="239">
        <v>32</v>
      </c>
      <c r="H12" s="267">
        <v>0</v>
      </c>
      <c r="I12" s="58">
        <f t="shared" si="0"/>
        <v>26.5</v>
      </c>
      <c r="J12" s="120">
        <f>F12+H12</f>
        <v>0</v>
      </c>
      <c r="K12" s="235">
        <v>19</v>
      </c>
      <c r="L12" s="236">
        <v>0</v>
      </c>
      <c r="M12" s="53">
        <v>25.333333333333332</v>
      </c>
      <c r="N12" s="56">
        <v>3</v>
      </c>
      <c r="O12" s="58">
        <f t="shared" si="1"/>
        <v>22.166666666666664</v>
      </c>
      <c r="P12" s="77">
        <f>L12+N12</f>
        <v>3</v>
      </c>
      <c r="Q12" s="174">
        <v>24</v>
      </c>
      <c r="R12" s="175">
        <v>3</v>
      </c>
      <c r="S12" s="176">
        <v>13.5</v>
      </c>
      <c r="T12" s="177">
        <v>2</v>
      </c>
      <c r="U12" s="55">
        <f t="shared" si="2"/>
        <v>12.5</v>
      </c>
      <c r="V12" s="78">
        <v>5</v>
      </c>
      <c r="W12" s="105">
        <f t="shared" si="3"/>
        <v>61.166666666666664</v>
      </c>
      <c r="X12" s="122">
        <f t="shared" si="4"/>
        <v>8.738095238095237</v>
      </c>
      <c r="Y12" s="123">
        <f>V12+P12+J12</f>
        <v>8</v>
      </c>
      <c r="Z12" s="11" t="s">
        <v>165</v>
      </c>
    </row>
    <row r="13" spans="2:26" ht="21">
      <c r="B13" s="50">
        <v>3</v>
      </c>
      <c r="C13" s="292" t="s">
        <v>220</v>
      </c>
      <c r="D13" s="119" t="s">
        <v>9</v>
      </c>
      <c r="E13" s="399">
        <v>72.5</v>
      </c>
      <c r="F13" s="400">
        <v>9</v>
      </c>
      <c r="G13" s="239">
        <v>37.32</v>
      </c>
      <c r="H13" s="267">
        <v>0</v>
      </c>
      <c r="I13" s="55">
        <f t="shared" si="0"/>
        <v>36.60666666666667</v>
      </c>
      <c r="J13" s="121">
        <v>15</v>
      </c>
      <c r="K13" s="235">
        <v>33.333333333333336</v>
      </c>
      <c r="L13" s="236">
        <v>0</v>
      </c>
      <c r="M13" s="391">
        <v>23</v>
      </c>
      <c r="N13" s="408">
        <v>3</v>
      </c>
      <c r="O13" s="58">
        <f t="shared" si="1"/>
        <v>28.166666666666668</v>
      </c>
      <c r="P13" s="77">
        <f>L13+N13</f>
        <v>3</v>
      </c>
      <c r="Q13" s="399">
        <v>26</v>
      </c>
      <c r="R13" s="400">
        <v>3</v>
      </c>
      <c r="S13" s="53">
        <v>16.75</v>
      </c>
      <c r="T13" s="56">
        <v>2</v>
      </c>
      <c r="U13" s="55">
        <f t="shared" si="2"/>
        <v>14.25</v>
      </c>
      <c r="V13" s="78">
        <f>R13+T13</f>
        <v>5</v>
      </c>
      <c r="W13" s="105">
        <f t="shared" si="3"/>
        <v>79.02333333333334</v>
      </c>
      <c r="X13" s="403">
        <f t="shared" si="4"/>
        <v>11.28904761904762</v>
      </c>
      <c r="Y13" s="404">
        <v>30</v>
      </c>
      <c r="Z13" s="405" t="s">
        <v>164</v>
      </c>
    </row>
    <row r="14" spans="2:26" ht="21">
      <c r="B14" s="50">
        <v>4</v>
      </c>
      <c r="C14" s="292" t="s">
        <v>144</v>
      </c>
      <c r="D14" s="119" t="s">
        <v>19</v>
      </c>
      <c r="E14" s="399">
        <v>55</v>
      </c>
      <c r="F14" s="400">
        <v>9</v>
      </c>
      <c r="G14" s="239">
        <v>28</v>
      </c>
      <c r="H14" s="267">
        <v>0</v>
      </c>
      <c r="I14" s="58">
        <f t="shared" si="0"/>
        <v>27.666666666666664</v>
      </c>
      <c r="J14" s="120">
        <f aca="true" t="shared" si="5" ref="J14:J37">F14+H14</f>
        <v>9</v>
      </c>
      <c r="K14" s="235">
        <v>30.333333333333332</v>
      </c>
      <c r="L14" s="236">
        <v>0</v>
      </c>
      <c r="M14" s="391">
        <v>24</v>
      </c>
      <c r="N14" s="408">
        <v>3</v>
      </c>
      <c r="O14" s="58">
        <f t="shared" si="1"/>
        <v>27.166666666666664</v>
      </c>
      <c r="P14" s="77">
        <f>L14+N14</f>
        <v>3</v>
      </c>
      <c r="Q14" s="174">
        <v>24</v>
      </c>
      <c r="R14" s="175">
        <v>3</v>
      </c>
      <c r="S14" s="176">
        <v>10</v>
      </c>
      <c r="T14" s="177">
        <v>2</v>
      </c>
      <c r="U14" s="55">
        <f t="shared" si="2"/>
        <v>11.333333333333334</v>
      </c>
      <c r="V14" s="78">
        <v>5</v>
      </c>
      <c r="W14" s="105">
        <f t="shared" si="3"/>
        <v>66.16666666666666</v>
      </c>
      <c r="X14" s="122">
        <f t="shared" si="4"/>
        <v>9.45238095238095</v>
      </c>
      <c r="Y14" s="123">
        <f>V14+P14+J14</f>
        <v>17</v>
      </c>
      <c r="Z14" s="11" t="s">
        <v>165</v>
      </c>
    </row>
    <row r="15" spans="2:26" ht="21">
      <c r="B15" s="50">
        <v>5</v>
      </c>
      <c r="C15" s="292" t="s">
        <v>221</v>
      </c>
      <c r="D15" s="119" t="s">
        <v>222</v>
      </c>
      <c r="E15" s="399">
        <v>70</v>
      </c>
      <c r="F15" s="400">
        <v>9</v>
      </c>
      <c r="G15" s="391">
        <v>41.333333333333336</v>
      </c>
      <c r="H15" s="392">
        <v>6</v>
      </c>
      <c r="I15" s="55">
        <f t="shared" si="0"/>
        <v>37.111111111111114</v>
      </c>
      <c r="J15" s="121">
        <f t="shared" si="5"/>
        <v>15</v>
      </c>
      <c r="K15" s="235">
        <v>38</v>
      </c>
      <c r="L15" s="236">
        <v>0</v>
      </c>
      <c r="M15" s="53">
        <v>20</v>
      </c>
      <c r="N15" s="56">
        <v>3</v>
      </c>
      <c r="O15" s="58">
        <f t="shared" si="1"/>
        <v>29</v>
      </c>
      <c r="P15" s="77">
        <f>L15+N15</f>
        <v>3</v>
      </c>
      <c r="Q15" s="399">
        <v>31</v>
      </c>
      <c r="R15" s="400">
        <v>3</v>
      </c>
      <c r="S15" s="53">
        <v>12.25</v>
      </c>
      <c r="T15" s="56">
        <v>2</v>
      </c>
      <c r="U15" s="55">
        <f t="shared" si="2"/>
        <v>14.416666666666666</v>
      </c>
      <c r="V15" s="78">
        <f aca="true" t="shared" si="6" ref="V15:V21">R15+T15</f>
        <v>5</v>
      </c>
      <c r="W15" s="105">
        <f t="shared" si="3"/>
        <v>80.52777777777777</v>
      </c>
      <c r="X15" s="403">
        <f t="shared" si="4"/>
        <v>11.503968253968253</v>
      </c>
      <c r="Y15" s="404">
        <v>30</v>
      </c>
      <c r="Z15" s="405" t="s">
        <v>164</v>
      </c>
    </row>
    <row r="16" spans="2:26" ht="21">
      <c r="B16" s="50">
        <v>6</v>
      </c>
      <c r="C16" s="292" t="s">
        <v>121</v>
      </c>
      <c r="D16" s="119" t="s">
        <v>10</v>
      </c>
      <c r="E16" s="399">
        <v>50</v>
      </c>
      <c r="F16" s="400">
        <v>9</v>
      </c>
      <c r="G16" s="391">
        <v>42</v>
      </c>
      <c r="H16" s="392">
        <v>6</v>
      </c>
      <c r="I16" s="55">
        <f t="shared" si="0"/>
        <v>30.666666666666664</v>
      </c>
      <c r="J16" s="121">
        <f t="shared" si="5"/>
        <v>15</v>
      </c>
      <c r="K16" s="235">
        <v>31.333333333333332</v>
      </c>
      <c r="L16" s="236">
        <v>0</v>
      </c>
      <c r="M16" s="391">
        <v>33</v>
      </c>
      <c r="N16" s="408">
        <v>3</v>
      </c>
      <c r="O16" s="55">
        <f t="shared" si="1"/>
        <v>32.166666666666664</v>
      </c>
      <c r="P16" s="78">
        <v>10</v>
      </c>
      <c r="Q16" s="399">
        <v>26</v>
      </c>
      <c r="R16" s="400">
        <v>3</v>
      </c>
      <c r="S16" s="53">
        <v>15.5</v>
      </c>
      <c r="T16" s="56">
        <v>2</v>
      </c>
      <c r="U16" s="55">
        <f t="shared" si="2"/>
        <v>13.833333333333334</v>
      </c>
      <c r="V16" s="78">
        <f t="shared" si="6"/>
        <v>5</v>
      </c>
      <c r="W16" s="105">
        <f t="shared" si="3"/>
        <v>76.66666666666666</v>
      </c>
      <c r="X16" s="403">
        <f t="shared" si="4"/>
        <v>10.95238095238095</v>
      </c>
      <c r="Y16" s="404">
        <v>30</v>
      </c>
      <c r="Z16" s="405" t="s">
        <v>164</v>
      </c>
    </row>
    <row r="17" spans="2:26" ht="21">
      <c r="B17" s="50">
        <v>7</v>
      </c>
      <c r="C17" s="292" t="s">
        <v>223</v>
      </c>
      <c r="D17" s="119" t="s">
        <v>224</v>
      </c>
      <c r="E17" s="51">
        <v>50.8</v>
      </c>
      <c r="F17" s="52">
        <v>9</v>
      </c>
      <c r="G17" s="391">
        <v>40</v>
      </c>
      <c r="H17" s="392">
        <v>6</v>
      </c>
      <c r="I17" s="55">
        <f t="shared" si="0"/>
        <v>30.266666666666666</v>
      </c>
      <c r="J17" s="121">
        <f t="shared" si="5"/>
        <v>15</v>
      </c>
      <c r="K17" s="235">
        <v>35.666666666666664</v>
      </c>
      <c r="L17" s="236">
        <v>0</v>
      </c>
      <c r="M17" s="53">
        <v>26.666666666666668</v>
      </c>
      <c r="N17" s="56">
        <v>3</v>
      </c>
      <c r="O17" s="55">
        <f t="shared" si="1"/>
        <v>31.166666666666664</v>
      </c>
      <c r="P17" s="78">
        <v>10</v>
      </c>
      <c r="Q17" s="235">
        <v>11</v>
      </c>
      <c r="R17" s="236">
        <v>0</v>
      </c>
      <c r="S17" s="53">
        <v>15</v>
      </c>
      <c r="T17" s="56">
        <v>2</v>
      </c>
      <c r="U17" s="58">
        <f t="shared" si="2"/>
        <v>8.666666666666666</v>
      </c>
      <c r="V17" s="77">
        <f t="shared" si="6"/>
        <v>2</v>
      </c>
      <c r="W17" s="105">
        <f t="shared" si="3"/>
        <v>70.1</v>
      </c>
      <c r="X17" s="403">
        <f t="shared" si="4"/>
        <v>10.014285714285714</v>
      </c>
      <c r="Y17" s="404">
        <v>30</v>
      </c>
      <c r="Z17" s="405" t="s">
        <v>164</v>
      </c>
    </row>
    <row r="18" spans="2:26" ht="21">
      <c r="B18" s="50">
        <v>8</v>
      </c>
      <c r="C18" s="292" t="s">
        <v>225</v>
      </c>
      <c r="D18" s="119" t="s">
        <v>129</v>
      </c>
      <c r="E18" s="399">
        <v>52.5</v>
      </c>
      <c r="F18" s="400">
        <v>9</v>
      </c>
      <c r="G18" s="53">
        <v>40</v>
      </c>
      <c r="H18" s="104">
        <v>6</v>
      </c>
      <c r="I18" s="55">
        <f t="shared" si="0"/>
        <v>30.833333333333336</v>
      </c>
      <c r="J18" s="121">
        <f t="shared" si="5"/>
        <v>15</v>
      </c>
      <c r="K18" s="235">
        <v>32.333333333333336</v>
      </c>
      <c r="L18" s="236">
        <v>0</v>
      </c>
      <c r="M18" s="53">
        <v>24.666666666666668</v>
      </c>
      <c r="N18" s="56">
        <v>3</v>
      </c>
      <c r="O18" s="58">
        <f t="shared" si="1"/>
        <v>28.5</v>
      </c>
      <c r="P18" s="77">
        <f>L18+N18</f>
        <v>3</v>
      </c>
      <c r="Q18" s="399">
        <v>27</v>
      </c>
      <c r="R18" s="400">
        <v>3</v>
      </c>
      <c r="S18" s="53">
        <v>13.25</v>
      </c>
      <c r="T18" s="56">
        <v>2</v>
      </c>
      <c r="U18" s="55">
        <f t="shared" si="2"/>
        <v>13.416666666666666</v>
      </c>
      <c r="V18" s="78">
        <f t="shared" si="6"/>
        <v>5</v>
      </c>
      <c r="W18" s="105">
        <f t="shared" si="3"/>
        <v>72.75</v>
      </c>
      <c r="X18" s="403">
        <f t="shared" si="4"/>
        <v>10.392857142857142</v>
      </c>
      <c r="Y18" s="404">
        <v>30</v>
      </c>
      <c r="Z18" s="405" t="s">
        <v>164</v>
      </c>
    </row>
    <row r="19" spans="2:26" ht="21">
      <c r="B19" s="50">
        <v>9</v>
      </c>
      <c r="C19" s="292" t="s">
        <v>226</v>
      </c>
      <c r="D19" s="119" t="s">
        <v>227</v>
      </c>
      <c r="E19" s="401">
        <v>45</v>
      </c>
      <c r="F19" s="402">
        <v>0</v>
      </c>
      <c r="G19" s="393">
        <v>34.666666666666664</v>
      </c>
      <c r="H19" s="394">
        <v>0</v>
      </c>
      <c r="I19" s="58">
        <f t="shared" si="0"/>
        <v>26.555555555555554</v>
      </c>
      <c r="J19" s="120">
        <f t="shared" si="5"/>
        <v>0</v>
      </c>
      <c r="K19" s="235">
        <v>29</v>
      </c>
      <c r="L19" s="236">
        <v>0</v>
      </c>
      <c r="M19" s="391">
        <v>35</v>
      </c>
      <c r="N19" s="408">
        <v>3</v>
      </c>
      <c r="O19" s="55">
        <f t="shared" si="1"/>
        <v>32</v>
      </c>
      <c r="P19" s="78">
        <v>10</v>
      </c>
      <c r="Q19" s="399">
        <v>30</v>
      </c>
      <c r="R19" s="400">
        <v>3</v>
      </c>
      <c r="S19" s="53">
        <v>15</v>
      </c>
      <c r="T19" s="56">
        <v>2</v>
      </c>
      <c r="U19" s="55">
        <f t="shared" si="2"/>
        <v>15</v>
      </c>
      <c r="V19" s="78">
        <f t="shared" si="6"/>
        <v>5</v>
      </c>
      <c r="W19" s="105">
        <f t="shared" si="3"/>
        <v>73.55555555555556</v>
      </c>
      <c r="X19" s="403">
        <f t="shared" si="4"/>
        <v>10.507936507936508</v>
      </c>
      <c r="Y19" s="404">
        <v>30</v>
      </c>
      <c r="Z19" s="405" t="s">
        <v>164</v>
      </c>
    </row>
    <row r="20" spans="2:26" ht="21">
      <c r="B20" s="50">
        <v>10</v>
      </c>
      <c r="C20" s="292" t="s">
        <v>228</v>
      </c>
      <c r="D20" s="119" t="s">
        <v>146</v>
      </c>
      <c r="E20" s="235">
        <v>38.3</v>
      </c>
      <c r="F20" s="236">
        <v>0</v>
      </c>
      <c r="G20" s="239">
        <v>0</v>
      </c>
      <c r="H20" s="267">
        <v>0</v>
      </c>
      <c r="I20" s="58">
        <f t="shared" si="0"/>
        <v>12.766666666666666</v>
      </c>
      <c r="J20" s="120">
        <f t="shared" si="5"/>
        <v>0</v>
      </c>
      <c r="K20" s="235">
        <v>26</v>
      </c>
      <c r="L20" s="236">
        <v>0</v>
      </c>
      <c r="M20" s="239">
        <v>2.6666666666666665</v>
      </c>
      <c r="N20" s="241">
        <v>0</v>
      </c>
      <c r="O20" s="58">
        <f t="shared" si="1"/>
        <v>14.333333333333332</v>
      </c>
      <c r="P20" s="77">
        <f>L20+N20</f>
        <v>0</v>
      </c>
      <c r="Q20" s="235">
        <v>11</v>
      </c>
      <c r="R20" s="236">
        <v>0</v>
      </c>
      <c r="S20" s="53">
        <v>18.75</v>
      </c>
      <c r="T20" s="56">
        <v>2</v>
      </c>
      <c r="U20" s="58">
        <f t="shared" si="2"/>
        <v>9.916666666666666</v>
      </c>
      <c r="V20" s="77">
        <f t="shared" si="6"/>
        <v>2</v>
      </c>
      <c r="W20" s="105">
        <f t="shared" si="3"/>
        <v>37.016666666666666</v>
      </c>
      <c r="X20" s="122">
        <f t="shared" si="4"/>
        <v>5.288095238095238</v>
      </c>
      <c r="Y20" s="123">
        <f>V20+P20+J20</f>
        <v>2</v>
      </c>
      <c r="Z20" s="11" t="s">
        <v>165</v>
      </c>
    </row>
    <row r="21" spans="2:26" ht="21">
      <c r="B21" s="50">
        <v>11</v>
      </c>
      <c r="C21" s="292" t="s">
        <v>229</v>
      </c>
      <c r="D21" s="119" t="s">
        <v>230</v>
      </c>
      <c r="E21" s="399">
        <v>87.5</v>
      </c>
      <c r="F21" s="400">
        <v>9</v>
      </c>
      <c r="G21" s="53">
        <v>40</v>
      </c>
      <c r="H21" s="104">
        <v>6</v>
      </c>
      <c r="I21" s="55">
        <f t="shared" si="0"/>
        <v>42.5</v>
      </c>
      <c r="J21" s="121">
        <f t="shared" si="5"/>
        <v>15</v>
      </c>
      <c r="K21" s="235">
        <v>32.333333333333336</v>
      </c>
      <c r="L21" s="236">
        <v>0</v>
      </c>
      <c r="M21" s="53">
        <v>20</v>
      </c>
      <c r="N21" s="56">
        <v>3</v>
      </c>
      <c r="O21" s="58">
        <f t="shared" si="1"/>
        <v>26.16666666666667</v>
      </c>
      <c r="P21" s="77">
        <f>L21+N21</f>
        <v>3</v>
      </c>
      <c r="Q21" s="235">
        <v>11</v>
      </c>
      <c r="R21" s="236">
        <v>0</v>
      </c>
      <c r="S21" s="53">
        <v>17.75</v>
      </c>
      <c r="T21" s="56">
        <v>2</v>
      </c>
      <c r="U21" s="58">
        <f t="shared" si="2"/>
        <v>9.583333333333334</v>
      </c>
      <c r="V21" s="77">
        <f t="shared" si="6"/>
        <v>2</v>
      </c>
      <c r="W21" s="105">
        <f t="shared" si="3"/>
        <v>78.25</v>
      </c>
      <c r="X21" s="403">
        <f t="shared" si="4"/>
        <v>11.178571428571429</v>
      </c>
      <c r="Y21" s="404">
        <v>30</v>
      </c>
      <c r="Z21" s="405" t="s">
        <v>164</v>
      </c>
    </row>
    <row r="22" spans="2:26" ht="21">
      <c r="B22" s="50">
        <v>12</v>
      </c>
      <c r="C22" s="292" t="s">
        <v>231</v>
      </c>
      <c r="D22" s="119" t="s">
        <v>232</v>
      </c>
      <c r="E22" s="399">
        <v>65</v>
      </c>
      <c r="F22" s="400">
        <v>9</v>
      </c>
      <c r="G22" s="391">
        <v>44</v>
      </c>
      <c r="H22" s="392">
        <v>6</v>
      </c>
      <c r="I22" s="55">
        <f t="shared" si="0"/>
        <v>36.33333333333333</v>
      </c>
      <c r="J22" s="121">
        <f t="shared" si="5"/>
        <v>15</v>
      </c>
      <c r="K22" s="235">
        <v>33</v>
      </c>
      <c r="L22" s="236">
        <v>0</v>
      </c>
      <c r="M22" s="391">
        <v>27</v>
      </c>
      <c r="N22" s="408">
        <v>3</v>
      </c>
      <c r="O22" s="55">
        <f t="shared" si="1"/>
        <v>30</v>
      </c>
      <c r="P22" s="78">
        <v>10</v>
      </c>
      <c r="Q22" s="235">
        <v>18</v>
      </c>
      <c r="R22" s="236">
        <v>0</v>
      </c>
      <c r="S22" s="53">
        <v>13.5</v>
      </c>
      <c r="T22" s="56">
        <v>2</v>
      </c>
      <c r="U22" s="55">
        <f t="shared" si="2"/>
        <v>10.5</v>
      </c>
      <c r="V22" s="78">
        <v>5</v>
      </c>
      <c r="W22" s="105">
        <f t="shared" si="3"/>
        <v>76.83333333333333</v>
      </c>
      <c r="X22" s="403">
        <f t="shared" si="4"/>
        <v>10.976190476190476</v>
      </c>
      <c r="Y22" s="404">
        <v>30</v>
      </c>
      <c r="Z22" s="405" t="s">
        <v>164</v>
      </c>
    </row>
    <row r="23" spans="2:26" ht="21">
      <c r="B23" s="50">
        <v>13</v>
      </c>
      <c r="C23" s="292" t="s">
        <v>233</v>
      </c>
      <c r="D23" s="119" t="s">
        <v>234</v>
      </c>
      <c r="E23" s="399">
        <v>57.5</v>
      </c>
      <c r="F23" s="400">
        <v>9</v>
      </c>
      <c r="G23" s="391">
        <v>46</v>
      </c>
      <c r="H23" s="392">
        <v>6</v>
      </c>
      <c r="I23" s="55">
        <f t="shared" si="0"/>
        <v>34.5</v>
      </c>
      <c r="J23" s="121">
        <f t="shared" si="5"/>
        <v>15</v>
      </c>
      <c r="K23" s="235">
        <v>33.666666666666664</v>
      </c>
      <c r="L23" s="236">
        <v>0</v>
      </c>
      <c r="M23" s="53">
        <v>22.666666666666668</v>
      </c>
      <c r="N23" s="56">
        <v>3</v>
      </c>
      <c r="O23" s="58">
        <f t="shared" si="1"/>
        <v>28.166666666666664</v>
      </c>
      <c r="P23" s="77">
        <f>L23+N23</f>
        <v>3</v>
      </c>
      <c r="Q23" s="399">
        <v>24</v>
      </c>
      <c r="R23" s="400">
        <v>3</v>
      </c>
      <c r="S23" s="53">
        <v>12.25</v>
      </c>
      <c r="T23" s="56">
        <v>2</v>
      </c>
      <c r="U23" s="55">
        <f t="shared" si="2"/>
        <v>12.083333333333334</v>
      </c>
      <c r="V23" s="78">
        <f>R23+T23</f>
        <v>5</v>
      </c>
      <c r="W23" s="105">
        <f t="shared" si="3"/>
        <v>74.75</v>
      </c>
      <c r="X23" s="403">
        <f t="shared" si="4"/>
        <v>10.678571428571429</v>
      </c>
      <c r="Y23" s="404">
        <v>30</v>
      </c>
      <c r="Z23" s="405" t="s">
        <v>164</v>
      </c>
    </row>
    <row r="24" spans="2:26" ht="21">
      <c r="B24" s="50">
        <v>14</v>
      </c>
      <c r="C24" s="292" t="s">
        <v>235</v>
      </c>
      <c r="D24" s="119" t="s">
        <v>131</v>
      </c>
      <c r="E24" s="399">
        <v>70</v>
      </c>
      <c r="F24" s="400">
        <v>9</v>
      </c>
      <c r="G24" s="391">
        <v>46.666666666666664</v>
      </c>
      <c r="H24" s="392">
        <v>6</v>
      </c>
      <c r="I24" s="55">
        <f t="shared" si="0"/>
        <v>38.888888888888886</v>
      </c>
      <c r="J24" s="121">
        <f t="shared" si="5"/>
        <v>15</v>
      </c>
      <c r="K24" s="51">
        <v>41.333333333333336</v>
      </c>
      <c r="L24" s="52">
        <v>7</v>
      </c>
      <c r="M24" s="53">
        <v>20</v>
      </c>
      <c r="N24" s="56">
        <v>3</v>
      </c>
      <c r="O24" s="55">
        <f t="shared" si="1"/>
        <v>30.66666666666667</v>
      </c>
      <c r="P24" s="78">
        <v>10</v>
      </c>
      <c r="Q24" s="51">
        <v>22.5</v>
      </c>
      <c r="R24" s="52">
        <v>3</v>
      </c>
      <c r="S24" s="53">
        <v>14.5</v>
      </c>
      <c r="T24" s="56">
        <v>2</v>
      </c>
      <c r="U24" s="55">
        <f t="shared" si="2"/>
        <v>12.333333333333334</v>
      </c>
      <c r="V24" s="78">
        <v>5</v>
      </c>
      <c r="W24" s="105">
        <f t="shared" si="3"/>
        <v>81.88888888888889</v>
      </c>
      <c r="X24" s="403">
        <f t="shared" si="4"/>
        <v>11.698412698412698</v>
      </c>
      <c r="Y24" s="404">
        <f>V24+P24+J24</f>
        <v>30</v>
      </c>
      <c r="Z24" s="405" t="s">
        <v>164</v>
      </c>
    </row>
    <row r="25" spans="2:26" ht="21">
      <c r="B25" s="50">
        <v>15</v>
      </c>
      <c r="C25" s="292" t="s">
        <v>236</v>
      </c>
      <c r="D25" s="119" t="s">
        <v>10</v>
      </c>
      <c r="E25" s="399">
        <v>52.5</v>
      </c>
      <c r="F25" s="400">
        <v>9</v>
      </c>
      <c r="G25" s="393">
        <v>32</v>
      </c>
      <c r="H25" s="394">
        <v>0</v>
      </c>
      <c r="I25" s="58">
        <f t="shared" si="0"/>
        <v>28.166666666666668</v>
      </c>
      <c r="J25" s="120">
        <f t="shared" si="5"/>
        <v>9</v>
      </c>
      <c r="K25" s="51">
        <v>45.333333333333336</v>
      </c>
      <c r="L25" s="52">
        <v>7</v>
      </c>
      <c r="M25" s="393">
        <v>26</v>
      </c>
      <c r="N25" s="409">
        <v>3</v>
      </c>
      <c r="O25" s="55">
        <f t="shared" si="1"/>
        <v>35.66666666666667</v>
      </c>
      <c r="P25" s="78">
        <v>10</v>
      </c>
      <c r="Q25" s="235">
        <v>15.5</v>
      </c>
      <c r="R25" s="236">
        <v>0</v>
      </c>
      <c r="S25" s="53">
        <v>13.5</v>
      </c>
      <c r="T25" s="56">
        <v>2</v>
      </c>
      <c r="U25" s="58">
        <f t="shared" si="2"/>
        <v>9.666666666666666</v>
      </c>
      <c r="V25" s="77">
        <f>R25+T25</f>
        <v>2</v>
      </c>
      <c r="W25" s="105">
        <f t="shared" si="3"/>
        <v>73.5</v>
      </c>
      <c r="X25" s="403">
        <f t="shared" si="4"/>
        <v>10.5</v>
      </c>
      <c r="Y25" s="404">
        <v>30</v>
      </c>
      <c r="Z25" s="405" t="s">
        <v>164</v>
      </c>
    </row>
    <row r="26" spans="2:26" ht="21">
      <c r="B26" s="50">
        <v>16</v>
      </c>
      <c r="C26" s="292" t="s">
        <v>238</v>
      </c>
      <c r="D26" s="119" t="s">
        <v>12</v>
      </c>
      <c r="E26" s="401">
        <v>45</v>
      </c>
      <c r="F26" s="402">
        <v>0</v>
      </c>
      <c r="G26" s="391">
        <v>40</v>
      </c>
      <c r="H26" s="392">
        <v>6</v>
      </c>
      <c r="I26" s="58">
        <f t="shared" si="0"/>
        <v>28.333333333333336</v>
      </c>
      <c r="J26" s="120">
        <f t="shared" si="5"/>
        <v>6</v>
      </c>
      <c r="K26" s="235">
        <v>37.333333333333336</v>
      </c>
      <c r="L26" s="236">
        <v>0</v>
      </c>
      <c r="M26" s="393">
        <v>19</v>
      </c>
      <c r="N26" s="409">
        <v>0</v>
      </c>
      <c r="O26" s="58">
        <f t="shared" si="1"/>
        <v>28.166666666666668</v>
      </c>
      <c r="P26" s="77">
        <f>L26+N26</f>
        <v>0</v>
      </c>
      <c r="Q26" s="399">
        <v>28</v>
      </c>
      <c r="R26" s="400">
        <v>3</v>
      </c>
      <c r="S26" s="53">
        <v>17.5</v>
      </c>
      <c r="T26" s="56">
        <v>2</v>
      </c>
      <c r="U26" s="55">
        <f t="shared" si="2"/>
        <v>15.166666666666666</v>
      </c>
      <c r="V26" s="78">
        <f>R26+T26</f>
        <v>5</v>
      </c>
      <c r="W26" s="105">
        <f t="shared" si="3"/>
        <v>71.66666666666667</v>
      </c>
      <c r="X26" s="403">
        <f t="shared" si="4"/>
        <v>10.238095238095239</v>
      </c>
      <c r="Y26" s="404">
        <v>30</v>
      </c>
      <c r="Z26" s="405" t="s">
        <v>164</v>
      </c>
    </row>
    <row r="27" spans="2:26" ht="21">
      <c r="B27" s="50">
        <v>17</v>
      </c>
      <c r="C27" s="292" t="s">
        <v>232</v>
      </c>
      <c r="D27" s="119" t="s">
        <v>157</v>
      </c>
      <c r="E27" s="399">
        <v>70</v>
      </c>
      <c r="F27" s="400">
        <v>9</v>
      </c>
      <c r="G27" s="53">
        <v>40</v>
      </c>
      <c r="H27" s="104">
        <v>6</v>
      </c>
      <c r="I27" s="55">
        <f t="shared" si="0"/>
        <v>36.666666666666664</v>
      </c>
      <c r="J27" s="121">
        <f t="shared" si="5"/>
        <v>15</v>
      </c>
      <c r="K27" s="51">
        <v>47</v>
      </c>
      <c r="L27" s="52">
        <v>7</v>
      </c>
      <c r="M27" s="53">
        <v>23</v>
      </c>
      <c r="N27" s="56">
        <v>3</v>
      </c>
      <c r="O27" s="55">
        <f t="shared" si="1"/>
        <v>35</v>
      </c>
      <c r="P27" s="78">
        <f>L27+N27</f>
        <v>10</v>
      </c>
      <c r="Q27" s="235">
        <v>11</v>
      </c>
      <c r="R27" s="236">
        <v>0</v>
      </c>
      <c r="S27" s="53">
        <v>13.5</v>
      </c>
      <c r="T27" s="56">
        <v>2</v>
      </c>
      <c r="U27" s="58">
        <f t="shared" si="2"/>
        <v>8.166666666666666</v>
      </c>
      <c r="V27" s="77">
        <f>R27+T27</f>
        <v>2</v>
      </c>
      <c r="W27" s="105">
        <f t="shared" si="3"/>
        <v>79.83333333333333</v>
      </c>
      <c r="X27" s="403">
        <f t="shared" si="4"/>
        <v>11.404761904761903</v>
      </c>
      <c r="Y27" s="404">
        <v>30</v>
      </c>
      <c r="Z27" s="405" t="s">
        <v>164</v>
      </c>
    </row>
    <row r="28" spans="2:26" ht="21">
      <c r="B28" s="50">
        <v>18</v>
      </c>
      <c r="C28" s="292" t="s">
        <v>239</v>
      </c>
      <c r="D28" s="119" t="s">
        <v>240</v>
      </c>
      <c r="E28" s="399">
        <v>60</v>
      </c>
      <c r="F28" s="400">
        <v>9</v>
      </c>
      <c r="G28" s="391">
        <v>40</v>
      </c>
      <c r="H28" s="392">
        <v>6</v>
      </c>
      <c r="I28" s="55">
        <f t="shared" si="0"/>
        <v>33.33333333333333</v>
      </c>
      <c r="J28" s="121">
        <f t="shared" si="5"/>
        <v>15</v>
      </c>
      <c r="K28" s="399">
        <v>44</v>
      </c>
      <c r="L28" s="400">
        <v>7</v>
      </c>
      <c r="M28" s="391">
        <v>22</v>
      </c>
      <c r="N28" s="408">
        <v>3</v>
      </c>
      <c r="O28" s="55">
        <f t="shared" si="1"/>
        <v>33</v>
      </c>
      <c r="P28" s="78">
        <f>L28+N28</f>
        <v>10</v>
      </c>
      <c r="Q28" s="51">
        <v>20</v>
      </c>
      <c r="R28" s="52">
        <v>3</v>
      </c>
      <c r="S28" s="53">
        <v>14</v>
      </c>
      <c r="T28" s="56">
        <v>2</v>
      </c>
      <c r="U28" s="55">
        <f t="shared" si="2"/>
        <v>11.333333333333334</v>
      </c>
      <c r="V28" s="78">
        <v>5</v>
      </c>
      <c r="W28" s="105">
        <f t="shared" si="3"/>
        <v>77.66666666666666</v>
      </c>
      <c r="X28" s="403">
        <f t="shared" si="4"/>
        <v>11.095238095238093</v>
      </c>
      <c r="Y28" s="404">
        <f>V28+P28+J28</f>
        <v>30</v>
      </c>
      <c r="Z28" s="405" t="s">
        <v>164</v>
      </c>
    </row>
    <row r="29" spans="2:26" ht="21">
      <c r="B29" s="50">
        <v>19</v>
      </c>
      <c r="C29" s="292" t="s">
        <v>241</v>
      </c>
      <c r="D29" s="119" t="s">
        <v>180</v>
      </c>
      <c r="E29" s="399">
        <v>50</v>
      </c>
      <c r="F29" s="400">
        <v>9</v>
      </c>
      <c r="G29" s="391">
        <v>40</v>
      </c>
      <c r="H29" s="392">
        <v>6</v>
      </c>
      <c r="I29" s="55">
        <f t="shared" si="0"/>
        <v>30</v>
      </c>
      <c r="J29" s="121">
        <f t="shared" si="5"/>
        <v>15</v>
      </c>
      <c r="K29" s="235">
        <v>36.666666666666664</v>
      </c>
      <c r="L29" s="236">
        <v>0</v>
      </c>
      <c r="M29" s="53">
        <v>23.333333333333332</v>
      </c>
      <c r="N29" s="56">
        <v>3</v>
      </c>
      <c r="O29" s="55">
        <f t="shared" si="1"/>
        <v>30</v>
      </c>
      <c r="P29" s="78">
        <v>10</v>
      </c>
      <c r="Q29" s="51">
        <v>23</v>
      </c>
      <c r="R29" s="52">
        <v>3</v>
      </c>
      <c r="S29" s="53">
        <v>14</v>
      </c>
      <c r="T29" s="56">
        <v>2</v>
      </c>
      <c r="U29" s="55">
        <f t="shared" si="2"/>
        <v>12.333333333333334</v>
      </c>
      <c r="V29" s="78">
        <v>5</v>
      </c>
      <c r="W29" s="105">
        <f t="shared" si="3"/>
        <v>72.33333333333334</v>
      </c>
      <c r="X29" s="403">
        <f t="shared" si="4"/>
        <v>10.333333333333334</v>
      </c>
      <c r="Y29" s="404">
        <v>30</v>
      </c>
      <c r="Z29" s="405" t="s">
        <v>164</v>
      </c>
    </row>
    <row r="30" spans="2:26" ht="21">
      <c r="B30" s="50">
        <v>20</v>
      </c>
      <c r="C30" s="292" t="s">
        <v>242</v>
      </c>
      <c r="D30" s="119" t="s">
        <v>243</v>
      </c>
      <c r="E30" s="399">
        <v>55</v>
      </c>
      <c r="F30" s="400">
        <v>9</v>
      </c>
      <c r="G30" s="393">
        <v>34.666666666666664</v>
      </c>
      <c r="H30" s="394">
        <v>0</v>
      </c>
      <c r="I30" s="58">
        <f t="shared" si="0"/>
        <v>29.888888888888886</v>
      </c>
      <c r="J30" s="120">
        <f t="shared" si="5"/>
        <v>9</v>
      </c>
      <c r="K30" s="235">
        <v>38.666666666666664</v>
      </c>
      <c r="L30" s="236">
        <v>0</v>
      </c>
      <c r="M30" s="391">
        <v>33</v>
      </c>
      <c r="N30" s="408">
        <v>3</v>
      </c>
      <c r="O30" s="55">
        <f t="shared" si="1"/>
        <v>35.83333333333333</v>
      </c>
      <c r="P30" s="78">
        <v>10</v>
      </c>
      <c r="Q30" s="235">
        <v>8.5</v>
      </c>
      <c r="R30" s="236">
        <v>0</v>
      </c>
      <c r="S30" s="53">
        <v>16.5</v>
      </c>
      <c r="T30" s="56">
        <v>2</v>
      </c>
      <c r="U30" s="58">
        <f t="shared" si="2"/>
        <v>8.333333333333334</v>
      </c>
      <c r="V30" s="77">
        <f>R30+T30</f>
        <v>2</v>
      </c>
      <c r="W30" s="105">
        <f t="shared" si="3"/>
        <v>74.05555555555554</v>
      </c>
      <c r="X30" s="403">
        <f t="shared" si="4"/>
        <v>10.579365079365077</v>
      </c>
      <c r="Y30" s="404">
        <v>30</v>
      </c>
      <c r="Z30" s="405" t="s">
        <v>164</v>
      </c>
    </row>
    <row r="31" spans="2:26" ht="21">
      <c r="B31" s="50">
        <v>21</v>
      </c>
      <c r="C31" s="292" t="s">
        <v>244</v>
      </c>
      <c r="D31" s="119" t="s">
        <v>245</v>
      </c>
      <c r="E31" s="401">
        <v>37.5</v>
      </c>
      <c r="F31" s="402">
        <v>0</v>
      </c>
      <c r="G31" s="393">
        <v>33.333333333333336</v>
      </c>
      <c r="H31" s="394">
        <v>0</v>
      </c>
      <c r="I31" s="58">
        <f t="shared" si="0"/>
        <v>23.611111111111114</v>
      </c>
      <c r="J31" s="120">
        <f t="shared" si="5"/>
        <v>0</v>
      </c>
      <c r="K31" s="235">
        <v>35.333333333333336</v>
      </c>
      <c r="L31" s="236">
        <v>0</v>
      </c>
      <c r="M31" s="391">
        <v>24</v>
      </c>
      <c r="N31" s="408">
        <v>3</v>
      </c>
      <c r="O31" s="58">
        <f t="shared" si="1"/>
        <v>29.666666666666668</v>
      </c>
      <c r="P31" s="77">
        <f>L31+N31</f>
        <v>3</v>
      </c>
      <c r="Q31" s="399">
        <v>24</v>
      </c>
      <c r="R31" s="400">
        <v>3</v>
      </c>
      <c r="S31" s="53">
        <v>11</v>
      </c>
      <c r="T31" s="56">
        <v>2</v>
      </c>
      <c r="U31" s="55">
        <f t="shared" si="2"/>
        <v>11.666666666666666</v>
      </c>
      <c r="V31" s="78">
        <f>R31+T31</f>
        <v>5</v>
      </c>
      <c r="W31" s="105">
        <f t="shared" si="3"/>
        <v>64.94444444444446</v>
      </c>
      <c r="X31" s="122">
        <f t="shared" si="4"/>
        <v>9.27777777777778</v>
      </c>
      <c r="Y31" s="123">
        <f>V31+P31+J31</f>
        <v>8</v>
      </c>
      <c r="Z31" s="11" t="s">
        <v>165</v>
      </c>
    </row>
    <row r="32" spans="2:26" ht="21">
      <c r="B32" s="50">
        <v>22</v>
      </c>
      <c r="C32" s="292" t="s">
        <v>246</v>
      </c>
      <c r="D32" s="119" t="s">
        <v>130</v>
      </c>
      <c r="E32" s="399">
        <v>70</v>
      </c>
      <c r="F32" s="400">
        <v>9</v>
      </c>
      <c r="G32" s="391">
        <v>48</v>
      </c>
      <c r="H32" s="392">
        <v>6</v>
      </c>
      <c r="I32" s="55">
        <f t="shared" si="0"/>
        <v>39.33333333333333</v>
      </c>
      <c r="J32" s="121">
        <f t="shared" si="5"/>
        <v>15</v>
      </c>
      <c r="K32" s="235">
        <v>31</v>
      </c>
      <c r="L32" s="236">
        <v>0</v>
      </c>
      <c r="M32" s="391">
        <v>26</v>
      </c>
      <c r="N32" s="408">
        <v>3</v>
      </c>
      <c r="O32" s="58">
        <f t="shared" si="1"/>
        <v>28.5</v>
      </c>
      <c r="P32" s="77">
        <f>L32+N32</f>
        <v>3</v>
      </c>
      <c r="Q32" s="399">
        <v>26</v>
      </c>
      <c r="R32" s="400">
        <v>3</v>
      </c>
      <c r="S32" s="53">
        <v>14.5</v>
      </c>
      <c r="T32" s="56">
        <v>2</v>
      </c>
      <c r="U32" s="55">
        <f t="shared" si="2"/>
        <v>13.5</v>
      </c>
      <c r="V32" s="78">
        <f>R32+T32</f>
        <v>5</v>
      </c>
      <c r="W32" s="105">
        <f t="shared" si="3"/>
        <v>81.33333333333333</v>
      </c>
      <c r="X32" s="403">
        <f t="shared" si="4"/>
        <v>11.619047619047619</v>
      </c>
      <c r="Y32" s="404">
        <v>30</v>
      </c>
      <c r="Z32" s="405" t="s">
        <v>164</v>
      </c>
    </row>
    <row r="33" spans="2:26" ht="21">
      <c r="B33" s="50">
        <v>23</v>
      </c>
      <c r="C33" s="292" t="s">
        <v>247</v>
      </c>
      <c r="D33" s="119" t="s">
        <v>248</v>
      </c>
      <c r="E33" s="399">
        <v>55</v>
      </c>
      <c r="F33" s="400">
        <v>9</v>
      </c>
      <c r="G33" s="53">
        <v>40</v>
      </c>
      <c r="H33" s="104">
        <v>6</v>
      </c>
      <c r="I33" s="55">
        <f t="shared" si="0"/>
        <v>31.666666666666664</v>
      </c>
      <c r="J33" s="121">
        <f t="shared" si="5"/>
        <v>15</v>
      </c>
      <c r="K33" s="235">
        <v>23</v>
      </c>
      <c r="L33" s="236">
        <v>0</v>
      </c>
      <c r="M33" s="53">
        <v>20</v>
      </c>
      <c r="N33" s="56">
        <v>3</v>
      </c>
      <c r="O33" s="58">
        <f t="shared" si="1"/>
        <v>21.5</v>
      </c>
      <c r="P33" s="77">
        <f>L33+N33</f>
        <v>3</v>
      </c>
      <c r="Q33" s="51">
        <v>21</v>
      </c>
      <c r="R33" s="52">
        <v>3</v>
      </c>
      <c r="S33" s="53">
        <v>12.75</v>
      </c>
      <c r="T33" s="56">
        <v>2</v>
      </c>
      <c r="U33" s="55">
        <f t="shared" si="2"/>
        <v>11.25</v>
      </c>
      <c r="V33" s="78">
        <v>5</v>
      </c>
      <c r="W33" s="105">
        <f t="shared" si="3"/>
        <v>64.41666666666666</v>
      </c>
      <c r="X33" s="122">
        <f t="shared" si="4"/>
        <v>9.20238095238095</v>
      </c>
      <c r="Y33" s="123">
        <f>V33+P33+J33</f>
        <v>23</v>
      </c>
      <c r="Z33" s="11" t="s">
        <v>165</v>
      </c>
    </row>
    <row r="34" spans="2:26" ht="21">
      <c r="B34" s="50">
        <v>24</v>
      </c>
      <c r="C34" s="292" t="s">
        <v>249</v>
      </c>
      <c r="D34" s="119" t="s">
        <v>16</v>
      </c>
      <c r="E34" s="401">
        <v>40</v>
      </c>
      <c r="F34" s="402">
        <v>0</v>
      </c>
      <c r="G34" s="53">
        <v>40.64</v>
      </c>
      <c r="H34" s="104">
        <v>6</v>
      </c>
      <c r="I34" s="58">
        <f t="shared" si="0"/>
        <v>26.880000000000003</v>
      </c>
      <c r="J34" s="120">
        <f t="shared" si="5"/>
        <v>6</v>
      </c>
      <c r="K34" s="235">
        <v>28.333333333333332</v>
      </c>
      <c r="L34" s="236">
        <v>0</v>
      </c>
      <c r="M34" s="391">
        <v>20.5</v>
      </c>
      <c r="N34" s="408">
        <v>3</v>
      </c>
      <c r="O34" s="58">
        <f t="shared" si="1"/>
        <v>24.416666666666664</v>
      </c>
      <c r="P34" s="77">
        <f>L34+N34</f>
        <v>3</v>
      </c>
      <c r="Q34" s="399">
        <v>26</v>
      </c>
      <c r="R34" s="400">
        <v>3</v>
      </c>
      <c r="S34" s="53">
        <v>13.5</v>
      </c>
      <c r="T34" s="56">
        <v>2</v>
      </c>
      <c r="U34" s="55">
        <f t="shared" si="2"/>
        <v>13.166666666666666</v>
      </c>
      <c r="V34" s="78">
        <f>R34+T34</f>
        <v>5</v>
      </c>
      <c r="W34" s="105">
        <f t="shared" si="3"/>
        <v>64.46333333333334</v>
      </c>
      <c r="X34" s="122">
        <f t="shared" si="4"/>
        <v>9.20904761904762</v>
      </c>
      <c r="Y34" s="123">
        <f>V34+P34+J34</f>
        <v>14</v>
      </c>
      <c r="Z34" s="11" t="s">
        <v>165</v>
      </c>
    </row>
    <row r="35" spans="2:26" ht="21">
      <c r="B35" s="50">
        <v>25</v>
      </c>
      <c r="C35" s="292" t="s">
        <v>250</v>
      </c>
      <c r="D35" s="119" t="s">
        <v>18</v>
      </c>
      <c r="E35" s="401">
        <v>45</v>
      </c>
      <c r="F35" s="402">
        <v>0</v>
      </c>
      <c r="G35" s="391">
        <v>40</v>
      </c>
      <c r="H35" s="392">
        <v>6</v>
      </c>
      <c r="I35" s="58">
        <f t="shared" si="0"/>
        <v>28.333333333333336</v>
      </c>
      <c r="J35" s="120">
        <f t="shared" si="5"/>
        <v>6</v>
      </c>
      <c r="K35" s="235">
        <v>22.333333333333332</v>
      </c>
      <c r="L35" s="236">
        <v>0</v>
      </c>
      <c r="M35" s="393">
        <v>12</v>
      </c>
      <c r="N35" s="409">
        <v>0</v>
      </c>
      <c r="O35" s="58">
        <f t="shared" si="1"/>
        <v>17.166666666666664</v>
      </c>
      <c r="P35" s="77">
        <f>L35+N35</f>
        <v>0</v>
      </c>
      <c r="Q35" s="399">
        <v>28</v>
      </c>
      <c r="R35" s="400">
        <v>3</v>
      </c>
      <c r="S35" s="53">
        <v>11</v>
      </c>
      <c r="T35" s="56">
        <v>2</v>
      </c>
      <c r="U35" s="55">
        <f t="shared" si="2"/>
        <v>13</v>
      </c>
      <c r="V35" s="78">
        <f>R35+T35</f>
        <v>5</v>
      </c>
      <c r="W35" s="105">
        <f t="shared" si="3"/>
        <v>58.5</v>
      </c>
      <c r="X35" s="122">
        <f t="shared" si="4"/>
        <v>8.357142857142858</v>
      </c>
      <c r="Y35" s="123">
        <f>V35+P35+J35</f>
        <v>11</v>
      </c>
      <c r="Z35" s="11" t="s">
        <v>165</v>
      </c>
    </row>
    <row r="36" spans="2:26" ht="21">
      <c r="B36" s="50">
        <v>26</v>
      </c>
      <c r="C36" s="292" t="s">
        <v>251</v>
      </c>
      <c r="D36" s="119" t="s">
        <v>123</v>
      </c>
      <c r="E36" s="399">
        <v>60</v>
      </c>
      <c r="F36" s="400">
        <v>9</v>
      </c>
      <c r="G36" s="391">
        <v>42.666666666666664</v>
      </c>
      <c r="H36" s="392">
        <v>6</v>
      </c>
      <c r="I36" s="55">
        <f t="shared" si="0"/>
        <v>34.22222222222222</v>
      </c>
      <c r="J36" s="121">
        <f t="shared" si="5"/>
        <v>15</v>
      </c>
      <c r="K36" s="235">
        <v>39</v>
      </c>
      <c r="L36" s="236">
        <v>0</v>
      </c>
      <c r="M36" s="391">
        <v>27</v>
      </c>
      <c r="N36" s="408">
        <v>3</v>
      </c>
      <c r="O36" s="55">
        <f t="shared" si="1"/>
        <v>33</v>
      </c>
      <c r="P36" s="78">
        <v>10</v>
      </c>
      <c r="Q36" s="235">
        <v>13</v>
      </c>
      <c r="R36" s="236">
        <v>0</v>
      </c>
      <c r="S36" s="53">
        <v>12</v>
      </c>
      <c r="T36" s="56">
        <v>2</v>
      </c>
      <c r="U36" s="58">
        <f t="shared" si="2"/>
        <v>8.333333333333334</v>
      </c>
      <c r="V36" s="77">
        <f>R36+T36</f>
        <v>2</v>
      </c>
      <c r="W36" s="105">
        <f t="shared" si="3"/>
        <v>75.55555555555556</v>
      </c>
      <c r="X36" s="403">
        <f t="shared" si="4"/>
        <v>10.793650793650794</v>
      </c>
      <c r="Y36" s="404">
        <v>30</v>
      </c>
      <c r="Z36" s="405" t="s">
        <v>164</v>
      </c>
    </row>
    <row r="37" spans="2:26" ht="21" thickBot="1">
      <c r="B37" s="106">
        <v>27</v>
      </c>
      <c r="C37" s="294" t="s">
        <v>252</v>
      </c>
      <c r="D37" s="170" t="s">
        <v>23</v>
      </c>
      <c r="E37" s="237">
        <v>43.3</v>
      </c>
      <c r="F37" s="238">
        <v>0</v>
      </c>
      <c r="G37" s="406">
        <v>34.666666666666664</v>
      </c>
      <c r="H37" s="407">
        <v>0</v>
      </c>
      <c r="I37" s="210">
        <f t="shared" si="0"/>
        <v>25.988888888888887</v>
      </c>
      <c r="J37" s="215">
        <f t="shared" si="5"/>
        <v>0</v>
      </c>
      <c r="K37" s="237">
        <v>38.666666666666664</v>
      </c>
      <c r="L37" s="238">
        <v>0</v>
      </c>
      <c r="M37" s="410">
        <v>34</v>
      </c>
      <c r="N37" s="411">
        <v>3</v>
      </c>
      <c r="O37" s="124">
        <f t="shared" si="1"/>
        <v>36.33333333333333</v>
      </c>
      <c r="P37" s="96">
        <v>10</v>
      </c>
      <c r="Q37" s="59">
        <v>20</v>
      </c>
      <c r="R37" s="60">
        <v>3</v>
      </c>
      <c r="S37" s="107">
        <v>15.5</v>
      </c>
      <c r="T37" s="108">
        <v>2</v>
      </c>
      <c r="U37" s="124">
        <f t="shared" si="2"/>
        <v>11.833333333333334</v>
      </c>
      <c r="V37" s="96">
        <v>5</v>
      </c>
      <c r="W37" s="214">
        <f t="shared" si="3"/>
        <v>74.15555555555555</v>
      </c>
      <c r="X37" s="412">
        <f t="shared" si="4"/>
        <v>10.593650793650793</v>
      </c>
      <c r="Y37" s="413">
        <v>30</v>
      </c>
      <c r="Z37" s="414" t="s">
        <v>164</v>
      </c>
    </row>
    <row r="38" spans="2:26" ht="21">
      <c r="B38" s="160"/>
      <c r="C38" s="161"/>
      <c r="D38" s="162"/>
      <c r="E38" s="81"/>
      <c r="F38" s="82"/>
      <c r="G38" s="81"/>
      <c r="H38" s="163"/>
      <c r="I38" s="164"/>
      <c r="J38" s="165"/>
      <c r="K38" s="166"/>
      <c r="L38" s="167"/>
      <c r="M38" s="81"/>
      <c r="N38" s="82"/>
      <c r="O38" s="164"/>
      <c r="P38" s="167"/>
      <c r="Q38" s="81"/>
      <c r="R38" s="82"/>
      <c r="S38" s="81"/>
      <c r="T38" s="82"/>
      <c r="U38" s="83"/>
      <c r="V38" s="82"/>
      <c r="W38" s="168"/>
      <c r="X38" s="169"/>
      <c r="Y38" s="165"/>
      <c r="Z38" s="141"/>
    </row>
    <row r="39" spans="2:27" ht="21">
      <c r="B39" s="38"/>
      <c r="C39" s="33" t="s">
        <v>160</v>
      </c>
      <c r="D39" s="62" t="s">
        <v>260</v>
      </c>
      <c r="E39" s="34"/>
      <c r="F39" s="34"/>
      <c r="G39" s="34"/>
      <c r="H39" s="34"/>
      <c r="I39" s="34"/>
      <c r="J39" s="34"/>
      <c r="K39" s="34"/>
      <c r="L39" s="34"/>
      <c r="M39" s="118" t="s">
        <v>506</v>
      </c>
      <c r="N39" s="34"/>
      <c r="O39" s="34"/>
      <c r="P39" s="34"/>
      <c r="Q39" s="109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2:27" ht="21">
      <c r="B40" s="3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109"/>
      <c r="R40" s="38"/>
      <c r="S40" s="38"/>
      <c r="T40" s="38"/>
      <c r="U40" s="38"/>
      <c r="V40" s="38"/>
      <c r="W40" s="659"/>
      <c r="X40" s="659"/>
      <c r="Y40" s="659"/>
      <c r="Z40" s="659"/>
      <c r="AA40" s="659"/>
    </row>
    <row r="41" spans="2:27" ht="21">
      <c r="B41" s="38"/>
      <c r="C41" s="33" t="s">
        <v>114</v>
      </c>
      <c r="D41" s="34"/>
      <c r="E41" s="34"/>
      <c r="F41" s="34"/>
      <c r="G41" s="34"/>
      <c r="H41" s="34"/>
      <c r="I41" s="34"/>
      <c r="J41" s="34"/>
      <c r="K41" s="34"/>
      <c r="L41" s="34"/>
      <c r="M41" s="62" t="s">
        <v>161</v>
      </c>
      <c r="N41" s="34"/>
      <c r="O41" s="34"/>
      <c r="P41" s="34"/>
      <c r="Q41" s="110"/>
      <c r="R41" s="63"/>
      <c r="S41" s="63"/>
      <c r="T41" s="64" t="s">
        <v>109</v>
      </c>
      <c r="U41" s="37"/>
      <c r="V41" s="37"/>
      <c r="W41" s="37"/>
      <c r="X41" s="37"/>
      <c r="Y41" s="37"/>
      <c r="Z41" s="38"/>
      <c r="AA41" s="38"/>
    </row>
    <row r="42" spans="2:27" ht="21">
      <c r="B42" s="38"/>
      <c r="C42" s="34"/>
      <c r="E42" s="172" t="s">
        <v>259</v>
      </c>
      <c r="F42" s="34"/>
      <c r="G42" s="34"/>
      <c r="H42" s="34"/>
      <c r="I42" s="34"/>
      <c r="J42" s="34"/>
      <c r="K42" s="34"/>
      <c r="L42" s="34"/>
      <c r="M42" s="34"/>
      <c r="N42" s="112" t="s">
        <v>85</v>
      </c>
      <c r="O42" s="34"/>
      <c r="P42" s="34"/>
      <c r="Q42" s="109"/>
      <c r="R42" s="38"/>
      <c r="S42" s="38"/>
      <c r="T42" s="37"/>
      <c r="U42" s="64" t="s">
        <v>108</v>
      </c>
      <c r="V42" s="37"/>
      <c r="W42" s="37"/>
      <c r="X42" s="37"/>
      <c r="Y42" s="37"/>
      <c r="Z42" s="38"/>
      <c r="AA42" s="38"/>
    </row>
    <row r="43" spans="2:27" ht="21">
      <c r="B43" s="38"/>
      <c r="C43" s="38"/>
      <c r="E43" s="173" t="s">
        <v>256</v>
      </c>
      <c r="F43" s="111"/>
      <c r="G43" s="111"/>
      <c r="H43" s="63"/>
      <c r="I43" s="63"/>
      <c r="J43" s="63"/>
      <c r="K43" s="63"/>
      <c r="L43" s="63"/>
      <c r="M43" s="110"/>
      <c r="N43" s="112"/>
      <c r="O43" s="112"/>
      <c r="P43" s="110"/>
      <c r="Q43" s="110"/>
      <c r="R43" s="63"/>
      <c r="S43" s="63"/>
      <c r="U43" s="35" t="s">
        <v>110</v>
      </c>
      <c r="Z43" s="38"/>
      <c r="AA43" s="38"/>
    </row>
    <row r="44" spans="2:27" ht="21">
      <c r="B44" s="38"/>
      <c r="C44" s="38"/>
      <c r="E44" s="172" t="s">
        <v>257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U44" s="35"/>
      <c r="Z44" s="38"/>
      <c r="AA44" s="38"/>
    </row>
    <row r="45" spans="2:27" ht="20.25">
      <c r="B45" s="38"/>
      <c r="C45" s="38"/>
      <c r="E45" s="173" t="s">
        <v>253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ht="21">
      <c r="B46" s="38"/>
      <c r="C46" s="38"/>
      <c r="E46" s="172" t="s">
        <v>216</v>
      </c>
      <c r="F46" s="35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ht="20.25">
      <c r="B47" s="38"/>
      <c r="C47" s="38"/>
      <c r="E47" s="172" t="s">
        <v>258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ht="20.25">
      <c r="B48" s="38"/>
      <c r="C48" s="38"/>
      <c r="E48" s="172" t="s">
        <v>498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ht="20.25">
      <c r="E49" s="173" t="s">
        <v>255</v>
      </c>
    </row>
    <row r="50" ht="20.25">
      <c r="E50" s="172" t="s">
        <v>254</v>
      </c>
    </row>
  </sheetData>
  <sheetProtection password="880B" sheet="1" formatCells="0" formatColumns="0" formatRows="0" insertColumns="0" insertRows="0" insertHyperlinks="0" deleteColumns="0" deleteRows="0" sort="0" autoFilter="0" pivotTables="0"/>
  <mergeCells count="7">
    <mergeCell ref="W40:AA40"/>
    <mergeCell ref="W1:X1"/>
    <mergeCell ref="W2:X2"/>
    <mergeCell ref="E9:J9"/>
    <mergeCell ref="K9:P9"/>
    <mergeCell ref="Q9:V9"/>
    <mergeCell ref="W9:Y9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poste10</dc:creator>
  <cp:keywords/>
  <dc:description/>
  <cp:lastModifiedBy>B-A</cp:lastModifiedBy>
  <cp:lastPrinted>2020-02-16T12:11:54Z</cp:lastPrinted>
  <dcterms:created xsi:type="dcterms:W3CDTF">2007-06-26T18:10:13Z</dcterms:created>
  <dcterms:modified xsi:type="dcterms:W3CDTF">2020-02-16T12:12:19Z</dcterms:modified>
  <cp:category/>
  <cp:version/>
  <cp:contentType/>
  <cp:contentStatus/>
</cp:coreProperties>
</file>